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64E93AC-8E43-415A-B2DD-B033B00C1B43}"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<sst xmlns="http://schemas.openxmlformats.org/spreadsheetml/2006/main" count="11529" uniqueCount="2433">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</sst>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75" xfId="0" applyFont="1" applyBorder="1" applyAlignment="1" applyProtection="1">
      <alignment horizontal="center" vertical="center" shrinkToFi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2431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2432</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t="s">
        <v>180</v>
      </c>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2342</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2308</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v>1334567890</v>
      </c>
      <c r="D54" s="735"/>
      <c r="E54" s="735"/>
      <c r="F54" s="735"/>
      <c r="G54" s="735"/>
      <c r="H54" s="735"/>
      <c r="I54" s="735"/>
      <c r="J54" s="735"/>
      <c r="K54" s="735"/>
      <c r="L54" s="736"/>
      <c r="M54" s="728" t="s">
        <v>168</v>
      </c>
      <c r="N54" s="729"/>
      <c r="O54" s="729"/>
      <c r="P54" s="729"/>
      <c r="Q54" s="730"/>
      <c r="R54" s="728" t="s">
        <v>171</v>
      </c>
      <c r="S54" s="729"/>
      <c r="T54" s="729"/>
      <c r="U54" s="729"/>
      <c r="V54" s="730"/>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37">
        <v>1334567890</v>
      </c>
      <c r="D55" s="738"/>
      <c r="E55" s="738"/>
      <c r="F55" s="738"/>
      <c r="G55" s="738"/>
      <c r="H55" s="738"/>
      <c r="I55" s="738"/>
      <c r="J55" s="738"/>
      <c r="K55" s="738"/>
      <c r="L55" s="739"/>
      <c r="M55" s="731" t="s">
        <v>175</v>
      </c>
      <c r="N55" s="732"/>
      <c r="O55" s="732"/>
      <c r="P55" s="732"/>
      <c r="Q55" s="733"/>
      <c r="R55" s="709" t="s">
        <v>171</v>
      </c>
      <c r="S55" s="710"/>
      <c r="T55" s="710"/>
      <c r="U55" s="710"/>
      <c r="V55" s="711"/>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37">
        <v>1334567891</v>
      </c>
      <c r="D56" s="738"/>
      <c r="E56" s="738"/>
      <c r="F56" s="738"/>
      <c r="G56" s="738"/>
      <c r="H56" s="738"/>
      <c r="I56" s="738"/>
      <c r="J56" s="738"/>
      <c r="K56" s="738"/>
      <c r="L56" s="739"/>
      <c r="M56" s="709" t="s">
        <v>168</v>
      </c>
      <c r="N56" s="710"/>
      <c r="O56" s="710"/>
      <c r="P56" s="710"/>
      <c r="Q56" s="711"/>
      <c r="R56" s="709" t="s">
        <v>171</v>
      </c>
      <c r="S56" s="710"/>
      <c r="T56" s="710"/>
      <c r="U56" s="710"/>
      <c r="V56" s="711"/>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37">
        <v>1334567892</v>
      </c>
      <c r="D57" s="738"/>
      <c r="E57" s="738"/>
      <c r="F57" s="738"/>
      <c r="G57" s="738"/>
      <c r="H57" s="738"/>
      <c r="I57" s="738"/>
      <c r="J57" s="738"/>
      <c r="K57" s="738"/>
      <c r="L57" s="739"/>
      <c r="M57" s="709" t="s">
        <v>2421</v>
      </c>
      <c r="N57" s="710"/>
      <c r="O57" s="710"/>
      <c r="P57" s="710"/>
      <c r="Q57" s="711"/>
      <c r="R57" s="709" t="s">
        <v>171</v>
      </c>
      <c r="S57" s="710"/>
      <c r="T57" s="710"/>
      <c r="U57" s="710"/>
      <c r="V57" s="711"/>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37">
        <v>1334567893</v>
      </c>
      <c r="D58" s="738"/>
      <c r="E58" s="738"/>
      <c r="F58" s="738"/>
      <c r="G58" s="738"/>
      <c r="H58" s="738"/>
      <c r="I58" s="738"/>
      <c r="J58" s="738"/>
      <c r="K58" s="738"/>
      <c r="L58" s="739"/>
      <c r="M58" s="709" t="s">
        <v>172</v>
      </c>
      <c r="N58" s="710"/>
      <c r="O58" s="710"/>
      <c r="P58" s="710"/>
      <c r="Q58" s="711"/>
      <c r="R58" s="709" t="s">
        <v>1418</v>
      </c>
      <c r="S58" s="710"/>
      <c r="T58" s="710"/>
      <c r="U58" s="710"/>
      <c r="V58" s="711"/>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37">
        <v>1334567893</v>
      </c>
      <c r="D59" s="738"/>
      <c r="E59" s="738"/>
      <c r="F59" s="738"/>
      <c r="G59" s="738"/>
      <c r="H59" s="738"/>
      <c r="I59" s="738"/>
      <c r="J59" s="738"/>
      <c r="K59" s="738"/>
      <c r="L59" s="739"/>
      <c r="M59" s="709" t="s">
        <v>172</v>
      </c>
      <c r="N59" s="710"/>
      <c r="O59" s="710"/>
      <c r="P59" s="710"/>
      <c r="Q59" s="711"/>
      <c r="R59" s="709" t="s">
        <v>1418</v>
      </c>
      <c r="S59" s="710"/>
      <c r="T59" s="710"/>
      <c r="U59" s="710"/>
      <c r="V59" s="711"/>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37">
        <v>1334567894</v>
      </c>
      <c r="D60" s="738"/>
      <c r="E60" s="738"/>
      <c r="F60" s="738"/>
      <c r="G60" s="738"/>
      <c r="H60" s="738"/>
      <c r="I60" s="738"/>
      <c r="J60" s="738"/>
      <c r="K60" s="738"/>
      <c r="L60" s="739"/>
      <c r="M60" s="709" t="s">
        <v>172</v>
      </c>
      <c r="N60" s="710"/>
      <c r="O60" s="710"/>
      <c r="P60" s="710"/>
      <c r="Q60" s="711"/>
      <c r="R60" s="709" t="s">
        <v>1418</v>
      </c>
      <c r="S60" s="710"/>
      <c r="T60" s="710"/>
      <c r="U60" s="710"/>
      <c r="V60" s="711"/>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0:V120"/>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R57:V57"/>
    <mergeCell ref="M64:Q64"/>
    <mergeCell ref="M65:Q65"/>
    <mergeCell ref="M42:X42"/>
    <mergeCell ref="M43:X43"/>
    <mergeCell ref="M63:Q63"/>
    <mergeCell ref="M59:Q59"/>
    <mergeCell ref="M60:Q60"/>
    <mergeCell ref="M66:Q66"/>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74:Q74"/>
    <mergeCell ref="R73:V73"/>
    <mergeCell ref="R74:V7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2315</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2392</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2314</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2340</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2427</v>
      </c>
      <c r="AN27" s="819"/>
      <c r="AO27" s="819"/>
      <c r="AP27" s="819"/>
      <c r="AQ27" s="819"/>
      <c r="AR27" s="819"/>
      <c r="AS27" s="819"/>
      <c r="AT27" s="819"/>
      <c r="AU27" s="819"/>
      <c r="AV27" s="819"/>
      <c r="AW27" s="819"/>
      <c r="AX27" s="819"/>
      <c r="AY27" s="820"/>
    </row>
    <row r="28" spans="1:51" ht="16.5" customHeight="1" thickBot="1">
      <c r="A28" s="172"/>
      <c r="B28" s="201" t="s">
        <v>2246</v>
      </c>
      <c r="C28" s="967" t="s">
        <v>2313</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2394</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2393</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2325</v>
      </c>
      <c r="AR49" s="170" t="b">
        <v>0</v>
      </c>
      <c r="AS49" s="879" t="s">
        <v>2326</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2320</v>
      </c>
      <c r="AO50" s="879"/>
      <c r="AP50" s="879"/>
      <c r="AR50" s="170" t="b">
        <v>1</v>
      </c>
      <c r="AS50" s="879" t="s">
        <v>2327</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2321</v>
      </c>
      <c r="AO51" s="879"/>
      <c r="AP51" s="879"/>
      <c r="AR51" s="170" t="b">
        <v>0</v>
      </c>
      <c r="AS51" s="879" t="s">
        <v>2324</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2322</v>
      </c>
      <c r="AO52" s="879"/>
      <c r="AP52" s="879"/>
      <c r="AR52" s="170" t="b">
        <v>1</v>
      </c>
      <c r="AS52" s="879" t="s">
        <v>2328</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2323</v>
      </c>
      <c r="AO53" s="879"/>
      <c r="AP53" s="879"/>
      <c r="AQ53" s="175"/>
      <c r="AR53" s="170" t="b">
        <v>0</v>
      </c>
      <c r="AS53" s="879" t="s">
        <v>2329</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2324</v>
      </c>
      <c r="AO54" s="879"/>
      <c r="AP54" s="879"/>
      <c r="AR54" s="170" t="b">
        <v>1</v>
      </c>
      <c r="AS54" s="879" t="s">
        <v>2330</v>
      </c>
      <c r="AT54" s="879"/>
    </row>
    <row r="55" spans="1:55" ht="24.75" customHeight="1">
      <c r="A55" s="172"/>
      <c r="B55" s="1032" t="s">
        <v>262</v>
      </c>
      <c r="C55" s="1033"/>
      <c r="D55" s="1033"/>
      <c r="E55" s="1034"/>
      <c r="F55" s="1158"/>
      <c r="G55" s="1022" t="s">
        <v>260</v>
      </c>
      <c r="H55" s="1023"/>
      <c r="I55" s="1160"/>
      <c r="J55" s="1022" t="s">
        <v>261</v>
      </c>
      <c r="K55" s="1023"/>
      <c r="L55" s="1023"/>
      <c r="M55" s="1024"/>
      <c r="N55" s="1028" t="s">
        <v>2410</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2317</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2318</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2400</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2371</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2337</v>
      </c>
      <c r="AA67" s="251"/>
      <c r="AB67" s="172"/>
      <c r="AC67" s="172"/>
      <c r="AD67" s="172"/>
      <c r="AE67" s="172"/>
      <c r="AF67" s="172"/>
      <c r="AG67" s="172" t="s">
        <v>167</v>
      </c>
      <c r="AH67" s="252" t="str">
        <f>IF(T68&lt;T67,"×","")</f>
        <v/>
      </c>
      <c r="AI67" s="172"/>
      <c r="AJ67" s="172"/>
      <c r="AK67" s="172"/>
      <c r="AL67" s="172"/>
      <c r="AM67" s="824" t="s">
        <v>2401</v>
      </c>
      <c r="AN67" s="825"/>
      <c r="AO67" s="825"/>
      <c r="AP67" s="825"/>
      <c r="AQ67" s="825"/>
      <c r="AR67" s="825"/>
      <c r="AS67" s="825"/>
      <c r="AT67" s="825"/>
      <c r="AU67" s="825"/>
      <c r="AV67" s="825"/>
      <c r="AW67" s="825"/>
      <c r="AX67" s="825"/>
      <c r="AY67" s="826"/>
    </row>
    <row r="68" spans="1:74" ht="23.25" customHeight="1" thickBot="1">
      <c r="A68" s="172"/>
      <c r="B68" s="1104" t="s">
        <v>2395</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2373</v>
      </c>
      <c r="AN68" s="825"/>
      <c r="AO68" s="825"/>
      <c r="AP68" s="825"/>
      <c r="AQ68" s="825"/>
      <c r="AR68" s="825"/>
      <c r="AS68" s="825"/>
      <c r="AT68" s="825"/>
      <c r="AU68" s="825"/>
      <c r="AV68" s="825"/>
      <c r="AW68" s="825"/>
      <c r="AX68" s="825"/>
      <c r="AY68" s="826"/>
    </row>
    <row r="69" spans="1:74" ht="19.5" customHeight="1" thickBot="1">
      <c r="A69" s="172"/>
      <c r="B69" s="256"/>
      <c r="C69" s="1102" t="s">
        <v>2397</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2337</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2396</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2331</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2364</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2363</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2319</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2402</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2398</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2319</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2403</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2399</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2331</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2333</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2331</v>
      </c>
      <c r="AO107" s="879"/>
      <c r="AP107" s="879"/>
      <c r="AQ107" s="175"/>
      <c r="AR107" s="170" t="b">
        <v>0</v>
      </c>
      <c r="AS107" s="879" t="s">
        <v>2334</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2333</v>
      </c>
      <c r="AO108" s="879"/>
      <c r="AP108" s="879"/>
      <c r="AQ108" s="317"/>
      <c r="AR108" s="170" t="b">
        <v>0</v>
      </c>
      <c r="AS108" s="879" t="s">
        <v>2335</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2429</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2405</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2426</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2406</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2404</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79" t="s">
        <v>2334</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2331</v>
      </c>
      <c r="AO118" s="879"/>
      <c r="AP118" s="879"/>
      <c r="AR118" s="170" t="b">
        <v>0</v>
      </c>
      <c r="AS118" s="879" t="s">
        <v>2335</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2333</v>
      </c>
      <c r="AO119" s="879"/>
      <c r="AP119" s="879"/>
      <c r="AR119" s="170" t="b">
        <v>0</v>
      </c>
      <c r="AS119" s="879" t="s">
        <v>2336</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2407</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2408</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2414</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2412</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2415</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2413</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2416</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2428</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2409</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2338</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2339</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2332</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2311</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2366</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2368</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2369</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2370</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ZkKGfESJEix21vW6p6aB1dE8rNJMyxqe66bEKA2krM8KZJKbsa00WfJNGhLeUI2vfPlew8YV4hYywFApArRKZQ==" saltValue="ss+zMTpel5TEgncT6lfLU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60" priority="73">
      <formula>$Y$25="○"</formula>
    </cfRule>
  </conditionalFormatting>
  <conditionalFormatting sqref="B93:AK93">
    <cfRule type="expression" dxfId="59" priority="77">
      <formula>$AI$93=""</formula>
    </cfRule>
  </conditionalFormatting>
  <conditionalFormatting sqref="B95:AK95">
    <cfRule type="expression" dxfId="58" priority="76">
      <formula>$AI$95=""</formula>
    </cfRule>
  </conditionalFormatting>
  <conditionalFormatting sqref="B117:AK124">
    <cfRule type="expression" dxfId="57" priority="78">
      <formula>$AM$116="記入不要"</formula>
    </cfRule>
  </conditionalFormatting>
  <conditionalFormatting sqref="B125:AK125">
    <cfRule type="expression" dxfId="56" priority="91">
      <formula>$S$118&lt;&gt;"×"</formula>
    </cfRule>
  </conditionalFormatting>
  <conditionalFormatting sqref="B128:AK131">
    <cfRule type="expression" dxfId="55" priority="4">
      <formula>$AI$147="該当"</formula>
    </cfRule>
  </conditionalFormatting>
  <conditionalFormatting sqref="B141:AK144">
    <cfRule type="expression" dxfId="54" priority="5">
      <formula>$AM$140="記入不要"</formula>
    </cfRule>
  </conditionalFormatting>
  <conditionalFormatting sqref="B147:AK148">
    <cfRule type="expression" dxfId="53" priority="266">
      <formula>$AI$147=""</formula>
    </cfRule>
  </conditionalFormatting>
  <conditionalFormatting sqref="B150:AK151">
    <cfRule type="expression" dxfId="52" priority="267">
      <formula>$AI$150=""</formula>
    </cfRule>
  </conditionalFormatting>
  <conditionalFormatting sqref="B179:AK182">
    <cfRule type="expression" dxfId="51" priority="85">
      <formula>$AI$147="該当"</formula>
    </cfRule>
  </conditionalFormatting>
  <conditionalFormatting sqref="C103:AK103">
    <cfRule type="expression" dxfId="50" priority="104">
      <formula>$T$98&lt;&gt;"×"</formula>
    </cfRule>
  </conditionalFormatting>
  <conditionalFormatting sqref="C114:AK114">
    <cfRule type="expression" dxfId="49" priority="103">
      <formula>$T$106&lt;&gt;"×"</formula>
    </cfRule>
  </conditionalFormatting>
  <conditionalFormatting sqref="S118">
    <cfRule type="expression" dxfId="48" priority="98">
      <formula>$S$118="○"</formula>
    </cfRule>
  </conditionalFormatting>
  <conditionalFormatting sqref="S129">
    <cfRule type="expression" dxfId="47" priority="96">
      <formula>$S$129="○"</formula>
    </cfRule>
  </conditionalFormatting>
  <conditionalFormatting sqref="S130">
    <cfRule type="expression" dxfId="46" priority="95">
      <formula>$S$130="○"</formula>
    </cfRule>
  </conditionalFormatting>
  <conditionalFormatting sqref="S131">
    <cfRule type="expression" dxfId="45" priority="94">
      <formula>$S$131="○"</formula>
    </cfRule>
  </conditionalFormatting>
  <conditionalFormatting sqref="T98">
    <cfRule type="expression" dxfId="44" priority="101">
      <formula>$T$98="○"</formula>
    </cfRule>
  </conditionalFormatting>
  <conditionalFormatting sqref="T106">
    <cfRule type="expression" dxfId="43" priority="99">
      <formula>$T$106="○"</formula>
    </cfRule>
  </conditionalFormatting>
  <conditionalFormatting sqref="X20:Y20">
    <cfRule type="expression" dxfId="42" priority="69">
      <formula>$Y$20&lt;&gt;"×"</formula>
    </cfRule>
  </conditionalFormatting>
  <conditionalFormatting sqref="Y25:Y26">
    <cfRule type="expression" dxfId="41" priority="74">
      <formula>$Y$25="○"</formula>
    </cfRule>
  </conditionalFormatting>
  <conditionalFormatting sqref="Z25:Z27">
    <cfRule type="expression" dxfId="40" priority="72">
      <formula>$Y$25="○"</formula>
    </cfRule>
  </conditionalFormatting>
  <conditionalFormatting sqref="AM20:AY20">
    <cfRule type="expression" dxfId="39" priority="68">
      <formula>$Y$20&lt;&gt;"×"</formula>
    </cfRule>
  </conditionalFormatting>
  <conditionalFormatting sqref="AA25:AA28">
    <cfRule type="expression" dxfId="38" priority="70">
      <formula>$Y$25="○"</formula>
    </cfRule>
  </conditionalFormatting>
  <conditionalFormatting sqref="AK209:AK213 AK216:AK227 AK230:AK231">
    <cfRule type="expression" dxfId="37" priority="29">
      <formula>$AK209=""</formula>
    </cfRule>
  </conditionalFormatting>
  <conditionalFormatting sqref="AM21:AY21">
    <cfRule type="expression" dxfId="36" priority="19">
      <formula>$Y$21="○"</formula>
    </cfRule>
  </conditionalFormatting>
  <conditionalFormatting sqref="AM27:AY28">
    <cfRule type="expression" dxfId="35" priority="18">
      <formula>OR($Y$25="○",$AA$25="○")</formula>
    </cfRule>
  </conditionalFormatting>
  <conditionalFormatting sqref="AM37:AY37">
    <cfRule type="expression" dxfId="34" priority="65">
      <formula>$AB$37&lt;&gt;"×"</formula>
    </cfRule>
  </conditionalFormatting>
  <conditionalFormatting sqref="AM42:AY42">
    <cfRule type="expression" dxfId="33" priority="64">
      <formula>$AK$42&lt;&gt;"×"</formula>
    </cfRule>
  </conditionalFormatting>
  <conditionalFormatting sqref="AM44:AY44">
    <cfRule type="expression" dxfId="32" priority="46">
      <formula>OR(AND($AM$54=FALSE,$AE$44=""),AND($AN$54=TRUE,$AE$44&lt;&gt;""))</formula>
    </cfRule>
  </conditionalFormatting>
  <conditionalFormatting sqref="AM46:AY47">
    <cfRule type="expression" dxfId="31" priority="18472">
      <formula>OR(AND($AR$51=FALSE,$Y$46=""),AND($AR$51=TRUE,$Y$46&lt;&gt;""))</formula>
    </cfRule>
  </conditionalFormatting>
  <conditionalFormatting sqref="AM60:AY61">
    <cfRule type="expression" dxfId="30" priority="28">
      <formula>$AB$60="○"</formula>
    </cfRule>
  </conditionalFormatting>
  <conditionalFormatting sqref="AM67:AY67">
    <cfRule type="expression" dxfId="29" priority="10">
      <formula>$AH$67&lt;&gt;"×"</formula>
    </cfRule>
  </conditionalFormatting>
  <conditionalFormatting sqref="AM67:AY68">
    <cfRule type="expression" dxfId="28" priority="9">
      <formula>AND($AH$67&lt;&gt;"×",$AH$68&lt;&gt;"×")</formula>
    </cfRule>
  </conditionalFormatting>
  <conditionalFormatting sqref="AM68:AY68">
    <cfRule type="expression" dxfId="27" priority="60">
      <formula>$AH$68&lt;&gt;"×"</formula>
    </cfRule>
  </conditionalFormatting>
  <conditionalFormatting sqref="AM75:AY75">
    <cfRule type="expression" dxfId="26" priority="63">
      <formula>$Z$75&lt;&gt;"×"</formula>
    </cfRule>
  </conditionalFormatting>
  <conditionalFormatting sqref="AM82:AY83">
    <cfRule type="expression" dxfId="25" priority="18440">
      <formula>$AI$82&lt;&gt;"×"</formula>
    </cfRule>
  </conditionalFormatting>
  <conditionalFormatting sqref="AM87:AY88">
    <cfRule type="expression" dxfId="24" priority="18443">
      <formula>$AI$87&lt;&gt;"×"</formula>
    </cfRule>
  </conditionalFormatting>
  <conditionalFormatting sqref="AM103:AY103">
    <cfRule type="expression" dxfId="23" priority="55">
      <formula>OR($T$98="○",$AK$103="",$AK$103="○")</formula>
    </cfRule>
  </conditionalFormatting>
  <conditionalFormatting sqref="AM109:AY109">
    <cfRule type="expression" dxfId="22" priority="47">
      <formula>OR(AND($AR$107=FALSE,$J$109=""),AND($AR$107=TRUE,$J$109&lt;&gt;""))</formula>
    </cfRule>
  </conditionalFormatting>
  <conditionalFormatting sqref="AM111:AY111">
    <cfRule type="expression" dxfId="21" priority="48">
      <formula>OR(AND($AR$108=FALSE,$J$111=""),AND($AR$108=TRUE,$J$111&lt;&gt;""))</formula>
    </cfRule>
  </conditionalFormatting>
  <conditionalFormatting sqref="AM114:AY114">
    <cfRule type="expression" dxfId="20" priority="57">
      <formula>OR($T$106="○",$AK$114="○",$AK$114="")</formula>
    </cfRule>
  </conditionalFormatting>
  <conditionalFormatting sqref="AM120:AY122">
    <cfRule type="expression" dxfId="19" priority="51">
      <formula>OR(AND($AM$118=TRUE,OR($AR$117=TRUE,$AR$118=TRUE,$AR$119=TRUE)),$AK$125="○")</formula>
    </cfRule>
  </conditionalFormatting>
  <conditionalFormatting sqref="AM125:AY125">
    <cfRule type="expression" dxfId="18" priority="56">
      <formula>OR($S$118="○",$AK$125="○")</formula>
    </cfRule>
  </conditionalFormatting>
  <conditionalFormatting sqref="AN153:AY153">
    <cfRule type="expression" dxfId="17" priority="54">
      <formula>OR($AI$150="該当",AND($AI$150="該当",$AK$153="○"))</formula>
    </cfRule>
  </conditionalFormatting>
  <conditionalFormatting sqref="AN181:AY182">
    <cfRule type="expression" dxfId="16" priority="52">
      <formula>$AK$180&lt;&gt;"×"</formula>
    </cfRule>
  </conditionalFormatting>
  <conditionalFormatting sqref="AM186:AY186">
    <cfRule type="expression" dxfId="15" priority="53">
      <formula>$AK$186&lt;&gt;"×"</formula>
    </cfRule>
  </conditionalFormatting>
  <conditionalFormatting sqref="B133:AK138">
    <cfRule type="expression" dxfId="14" priority="18481">
      <formula>$AM$129&lt;&gt;"×"</formula>
    </cfRule>
  </conditionalFormatting>
  <conditionalFormatting sqref="AN138:AY138">
    <cfRule type="expression" dxfId="13" priority="8">
      <formula>OR(AND($AM$138=FALSE),AND($AM$138=TRUE,$F$138&lt;&gt;""))</formula>
    </cfRule>
  </conditionalFormatting>
  <conditionalFormatting sqref="S129:S131">
    <cfRule type="expression" dxfId="12" priority="7">
      <formula>$S129=""</formula>
    </cfRule>
  </conditionalFormatting>
  <conditionalFormatting sqref="S142:S144">
    <cfRule type="expression" dxfId="11" priority="6">
      <formula>$S142=""</formula>
    </cfRule>
  </conditionalFormatting>
  <conditionalFormatting sqref="AN155:AY156">
    <cfRule type="expression" dxfId="10" priority="18482">
      <formula>OR($AI$150="",AND($AI$150="該当",COUNTIF($AM$154:$AM$157,TRUE)&gt;=1))</formula>
    </cfRule>
  </conditionalFormatting>
  <conditionalFormatting sqref="AN159:AY160">
    <cfRule type="expression" dxfId="9" priority="18483">
      <formula>OR($AI$150="",AND($AI$150="該当",COUNTIF($AM$158:$AM$161,TRUE)&gt;=1))</formula>
    </cfRule>
  </conditionalFormatting>
  <conditionalFormatting sqref="AN163:AY164">
    <cfRule type="expression" dxfId="8" priority="18484">
      <formula>OR($AI$150="",AND($AI$150="該当",COUNTIF($AM$162:$AM$165,TRUE)&gt;=1))</formula>
    </cfRule>
  </conditionalFormatting>
  <conditionalFormatting sqref="AN167:AY168">
    <cfRule type="expression" dxfId="7" priority="18485">
      <formula>OR($AI$150="",AND($AI$150="該当",COUNTIF($AM$166:$AM$169,TRUE)&gt;=1))</formula>
    </cfRule>
  </conditionalFormatting>
  <conditionalFormatting sqref="AN171:AY172">
    <cfRule type="expression" dxfId="6" priority="18486">
      <formula>OR($AI$150="",AND($AI$150="該当",COUNTIF($AM$170:$AM$173,TRUE)&gt;=1))</formula>
    </cfRule>
  </conditionalFormatting>
  <conditionalFormatting sqref="AN175:AY176">
    <cfRule type="expression" dxfId="5" priority="18487">
      <formula>OR($AI$150="",AND($AI$150="該当",COUNTIF($AM$174:$AM$177,TRUE)&gt;=1))</formula>
    </cfRule>
  </conditionalFormatting>
  <conditionalFormatting sqref="AM20:AY21">
    <cfRule type="expression" dxfId="4" priority="2">
      <formula>AND($Y$20&lt;&gt;"×",$Y$21="○")</formula>
    </cfRule>
  </conditionalFormatting>
  <conditionalFormatting sqref="AM133:AY133">
    <cfRule type="expression" dxfId="3"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0" t="s">
        <v>5</v>
      </c>
      <c r="B3" s="1320"/>
      <c r="C3" s="1321"/>
      <c r="D3" s="1317" t="str">
        <f>IF(基本情報入力シート!M38="","",基本情報入力シート!M38)</f>
        <v>○○ケアサービス</v>
      </c>
      <c r="E3" s="1318"/>
      <c r="F3" s="1318"/>
      <c r="G3" s="1318"/>
      <c r="H3" s="1318"/>
      <c r="I3" s="1318"/>
      <c r="J3" s="1319"/>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2381</v>
      </c>
      <c r="B5" s="1260"/>
      <c r="C5" s="1260"/>
      <c r="D5" s="1260"/>
      <c r="E5" s="1260"/>
      <c r="F5" s="1260"/>
      <c r="G5" s="1260"/>
      <c r="H5" s="1260"/>
      <c r="I5" s="1260"/>
      <c r="J5" s="1261"/>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2382</v>
      </c>
      <c r="B6" s="1260"/>
      <c r="C6" s="1260"/>
      <c r="D6" s="1260"/>
      <c r="E6" s="1260"/>
      <c r="F6" s="1260"/>
      <c r="G6" s="1260"/>
      <c r="H6" s="1260"/>
      <c r="I6" s="1260"/>
      <c r="J6" s="1261"/>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62" t="s">
        <v>2383</v>
      </c>
      <c r="B7" s="1260"/>
      <c r="C7" s="1260"/>
      <c r="D7" s="1260"/>
      <c r="E7" s="1260"/>
      <c r="F7" s="1260"/>
      <c r="G7" s="1260"/>
      <c r="H7" s="1260"/>
      <c r="I7" s="1260"/>
      <c r="J7" s="1261"/>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2377</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2360</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263" t="s">
        <v>2376</v>
      </c>
      <c r="B9" s="1263"/>
      <c r="C9" s="1263"/>
      <c r="D9" s="1263"/>
      <c r="E9" s="1263"/>
      <c r="F9" s="1263"/>
      <c r="G9" s="1263"/>
      <c r="H9" s="1263"/>
      <c r="I9" s="1263"/>
      <c r="J9" s="1263"/>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2389</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2"/>
      <c r="B12" s="1279" t="s">
        <v>2346</v>
      </c>
      <c r="C12" s="1280"/>
      <c r="D12" s="1280"/>
      <c r="E12" s="1280"/>
      <c r="F12" s="1281"/>
      <c r="G12" s="1285" t="s">
        <v>63</v>
      </c>
      <c r="H12" s="1297" t="s">
        <v>88</v>
      </c>
      <c r="I12" s="1297"/>
      <c r="J12" s="1287" t="s">
        <v>69</v>
      </c>
      <c r="K12" s="1289" t="s">
        <v>40</v>
      </c>
      <c r="L12" s="1291" t="s">
        <v>2191</v>
      </c>
      <c r="M12" s="1295"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2380</v>
      </c>
      <c r="AG12" s="1248" t="s">
        <v>2216</v>
      </c>
      <c r="AH12" s="1249"/>
      <c r="AI12" s="1253" t="s">
        <v>255</v>
      </c>
      <c r="AJ12" s="1254"/>
      <c r="AK12" s="543" t="s">
        <v>249</v>
      </c>
      <c r="AL12" s="543" t="s">
        <v>253</v>
      </c>
      <c r="AM12" s="544" t="s">
        <v>254</v>
      </c>
      <c r="AN12" s="1330" t="s">
        <v>2345</v>
      </c>
      <c r="AY12" s="1332" t="s">
        <v>2378</v>
      </c>
    </row>
    <row r="13" spans="1:213" ht="127.5" customHeight="1" thickBot="1">
      <c r="A13" s="1323"/>
      <c r="B13" s="1282"/>
      <c r="C13" s="1283"/>
      <c r="D13" s="1283"/>
      <c r="E13" s="1283"/>
      <c r="F13" s="1284"/>
      <c r="G13" s="1286"/>
      <c r="H13" s="545" t="s">
        <v>2430</v>
      </c>
      <c r="I13" s="545" t="s">
        <v>2348</v>
      </c>
      <c r="J13" s="1288"/>
      <c r="K13" s="1290"/>
      <c r="L13" s="1292"/>
      <c r="M13" s="1296"/>
      <c r="N13" s="1258"/>
      <c r="O13" s="546" t="s">
        <v>2354</v>
      </c>
      <c r="P13" s="547" t="s">
        <v>2129</v>
      </c>
      <c r="Q13" s="546" t="s">
        <v>2233</v>
      </c>
      <c r="R13" s="547" t="s">
        <v>191</v>
      </c>
      <c r="S13" s="1250" t="s">
        <v>2353</v>
      </c>
      <c r="T13" s="1251"/>
      <c r="U13" s="1251"/>
      <c r="V13" s="1251"/>
      <c r="W13" s="1251"/>
      <c r="X13" s="1251"/>
      <c r="Y13" s="1251"/>
      <c r="Z13" s="1251"/>
      <c r="AA13" s="1251"/>
      <c r="AB13" s="1251"/>
      <c r="AC13" s="1251"/>
      <c r="AD13" s="1252"/>
      <c r="AE13" s="548" t="s">
        <v>2312</v>
      </c>
      <c r="AF13" s="1246"/>
      <c r="AG13" s="549" t="s">
        <v>2217</v>
      </c>
      <c r="AH13" s="550" t="s">
        <v>2218</v>
      </c>
      <c r="AI13" s="551" t="s">
        <v>2350</v>
      </c>
      <c r="AJ13" s="550" t="s">
        <v>2351</v>
      </c>
      <c r="AK13" s="552" t="s">
        <v>248</v>
      </c>
      <c r="AL13" s="552" t="s">
        <v>2362</v>
      </c>
      <c r="AM13" s="553" t="s">
        <v>2355</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264">
        <v>1</v>
      </c>
      <c r="B14" s="1298">
        <f>IF(基本情報入力シート!C54="","",基本情報入力シート!C54)</f>
        <v>1334567890</v>
      </c>
      <c r="C14" s="1299"/>
      <c r="D14" s="1299"/>
      <c r="E14" s="1299"/>
      <c r="F14" s="1300"/>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65"/>
      <c r="B15" s="1301"/>
      <c r="C15" s="1302"/>
      <c r="D15" s="1302"/>
      <c r="E15" s="1302"/>
      <c r="F15" s="1303"/>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66"/>
      <c r="B16" s="1304"/>
      <c r="C16" s="1305"/>
      <c r="D16" s="1305"/>
      <c r="E16" s="1305"/>
      <c r="F16" s="130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313">
        <v>2</v>
      </c>
      <c r="B17" s="1299">
        <f>IF(基本情報入力シート!C55="","",基本情報入力シート!C55)</f>
        <v>1334567890</v>
      </c>
      <c r="C17" s="1299"/>
      <c r="D17" s="1299"/>
      <c r="E17" s="1299"/>
      <c r="F17" s="1300"/>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IF(AG19&lt;&gt;"",IF(AH19="○","入力済","未入力"),"")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314"/>
      <c r="B18" s="1302"/>
      <c r="C18" s="1302"/>
      <c r="D18" s="1302"/>
      <c r="E18" s="1302"/>
      <c r="F18" s="1303"/>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315"/>
      <c r="B19" s="1305"/>
      <c r="C19" s="1305"/>
      <c r="D19" s="1305"/>
      <c r="E19" s="1305"/>
      <c r="F19" s="130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324">
        <f>IF(基本情報入力シート!C56="","",基本情報入力シート!C56)</f>
        <v>1334567891</v>
      </c>
      <c r="C20" s="1324"/>
      <c r="D20" s="1324"/>
      <c r="E20" s="1324"/>
      <c r="F20" s="1324"/>
      <c r="G20" s="1311" t="str">
        <f>IF(基本情報入力シート!M56="","",基本情報入力シート!M56)</f>
        <v>東京都</v>
      </c>
      <c r="H20" s="1311" t="str">
        <f>IF(基本情報入力シート!R56="","",基本情報入力シート!R56)</f>
        <v>東京都</v>
      </c>
      <c r="I20" s="1311" t="str">
        <f>IF(基本情報入力シート!W56="","",基本情報入力シート!W56)</f>
        <v>千代田区</v>
      </c>
      <c r="J20" s="1311" t="str">
        <f>IF(基本情報入力シート!X56="","",基本情報入力シート!X56)</f>
        <v>デイサービス△△</v>
      </c>
      <c r="K20" s="1311" t="str">
        <f>IF(基本情報入力シート!Y56="","",基本情報入力シート!Y56)</f>
        <v>通所介護</v>
      </c>
      <c r="L20" s="1307">
        <f>IF(基本情報入力シート!AB56="","",基本情報入力シート!AB56)</f>
        <v>305000</v>
      </c>
      <c r="M20" s="1309">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IF(AG22&lt;&gt;"",IF(AH22="○","入力済","未入力"),"")</f>
        <v>未入力</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314"/>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312"/>
      <c r="H22" s="1312"/>
      <c r="I22" s="1312"/>
      <c r="J22" s="1312"/>
      <c r="K22" s="1312"/>
      <c r="L22" s="1308"/>
      <c r="M22" s="1310"/>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4"/>
        <v>2</v>
      </c>
      <c r="AD22" s="587" t="s">
        <v>38</v>
      </c>
      <c r="AE22" s="602">
        <f>IFERROR(ROUNDDOWN(ROUND(L20*R22,0)*M20,0)*AC22,"")</f>
        <v>73138</v>
      </c>
      <c r="AF22" s="591">
        <f>IFERROR(ROUNDDOWN(ROUND(L20*(R22-P22),0)*M20,0)*AC22,"")</f>
        <v>0</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313">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4"/>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IF(AG25&lt;&gt;"",IF(AH25="○","入力済","未入力"),"")</f>
        <v>未入力</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314"/>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315"/>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4"/>
        <v>2</v>
      </c>
      <c r="AD25" s="587" t="s">
        <v>38</v>
      </c>
      <c r="AE25" s="602">
        <f>IFERROR(ROUNDDOWN(ROUND(L23*R25,0)*M23,0)*AC25,"")</f>
        <v>0</v>
      </c>
      <c r="AF25" s="591">
        <f>IFERROR(ROUNDDOWN(ROUND(L23*(R25-P25),0)*M23,0)*AC25,"")</f>
        <v>0</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324">
        <f>IF(基本情報入力シート!C58="","",基本情報入力シート!C58)</f>
        <v>1334567893</v>
      </c>
      <c r="C26" s="1324"/>
      <c r="D26" s="1324"/>
      <c r="E26" s="1324"/>
      <c r="F26" s="1324"/>
      <c r="G26" s="1311" t="str">
        <f>IF(基本情報入力シート!M58="","",基本情報入力シート!M58)</f>
        <v>千葉県</v>
      </c>
      <c r="H26" s="1311" t="str">
        <f>IF(基本情報入力シート!R58="","",基本情報入力シート!R58)</f>
        <v>千葉県</v>
      </c>
      <c r="I26" s="1311" t="str">
        <f>IF(基本情報入力シート!W58="","",基本情報入力シート!W58)</f>
        <v>千葉市</v>
      </c>
      <c r="J26" s="1311" t="str">
        <f>IF(基本情報入力シート!X58="","",基本情報入力シート!X58)</f>
        <v>介護老人福祉施設○○園</v>
      </c>
      <c r="K26" s="1311" t="str">
        <f>IF(基本情報入力シート!Y58="","",基本情報入力シート!Y58)</f>
        <v>介護老人福祉施設</v>
      </c>
      <c r="L26" s="1307">
        <f>IF(基本情報入力シート!AB58="","",基本情報入力シート!AB58)</f>
        <v>1935000</v>
      </c>
      <c r="M26" s="1309">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4"/>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IF(AG28&lt;&gt;"",IF(AH28="○","入力済","未入力"),"")</f>
        <v>未入力</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314"/>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313">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4"/>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17">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IF(AG31&lt;&gt;"",IF(AH31="○","入力済","未入力"),"")</f>
        <v>未入力</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314"/>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4"/>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315"/>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4"/>
        <v>2</v>
      </c>
      <c r="AD31" s="223" t="s">
        <v>38</v>
      </c>
      <c r="AE31" s="608">
        <f>IFERROR(ROUNDDOWN(ROUND(L29*R31,0)*M29,0)*AC31,"")</f>
        <v>0</v>
      </c>
      <c r="AF31" s="591">
        <f>IFERROR(ROUNDDOWN(ROUND(L29*(R31-P31),0)*M29,0)*AC31,"")</f>
        <v>0</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313">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4"/>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IF(AG34&lt;&gt;"",IF(AH34="○","入力済","未入力"),"")</f>
        <v>未入力</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314"/>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4"/>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315"/>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4"/>
        <v>2</v>
      </c>
      <c r="AD34" s="587" t="s">
        <v>38</v>
      </c>
      <c r="AE34" s="590">
        <f>IFERROR(ROUNDDOWN(ROUND(L32*R34,0)*M32,0)*AC34,"")</f>
        <v>0</v>
      </c>
      <c r="AF34" s="591">
        <f>IFERROR(ROUNDDOWN(ROUND(L32*(R34-P34),0)*M32,0)*AC34,"")</f>
        <v>0</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313">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4"/>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5"/>
      <c r="B37" s="1227"/>
      <c r="C37" s="1316"/>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3">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4"/>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3">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4"/>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5"/>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24" t="str">
        <f>IF(基本情報入力シート!C64="","",基本情報入力シート!C64)</f>
        <v/>
      </c>
      <c r="C44" s="1324"/>
      <c r="D44" s="1324"/>
      <c r="E44" s="1324"/>
      <c r="F44" s="1324"/>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4"/>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5"/>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3">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4"/>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5"/>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3">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4"/>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5"/>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3">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4"/>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5"/>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3">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4"/>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5"/>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3">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4"/>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5"/>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3">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4"/>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5"/>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3">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4"/>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5"/>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3">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4"/>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5"/>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3">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4"/>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5"/>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3">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4"/>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5"/>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3">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4"/>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5"/>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3">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4"/>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5"/>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3">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4"/>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5"/>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3">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4"/>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5"/>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3">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4"/>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5"/>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3">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4"/>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5"/>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3">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4"/>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5"/>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3">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4"/>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5"/>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3">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4"/>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5"/>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3">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4"/>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5"/>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3">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4"/>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5"/>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3">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4"/>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5"/>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3">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4"/>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5"/>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3">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4"/>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5"/>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3">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4"/>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5"/>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3">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4"/>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5"/>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3">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4"/>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5"/>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3">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4"/>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5"/>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3">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4"/>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5"/>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3">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4"/>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5"/>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3">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4"/>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5"/>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3">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4"/>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5"/>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3">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4"/>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5"/>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3">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4"/>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5"/>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3">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4"/>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5"/>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3">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4"/>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5"/>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3">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4"/>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5"/>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3">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4"/>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5"/>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3">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4"/>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5"/>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3">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4"/>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5"/>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3">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4"/>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5"/>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3">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4"/>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5"/>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3">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4"/>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5"/>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3">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4"/>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5"/>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3">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4"/>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5"/>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3">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4"/>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5"/>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3">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4"/>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5"/>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3">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4"/>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5"/>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3">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4"/>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5"/>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3">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4"/>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5"/>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3">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4"/>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5"/>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3">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4"/>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5"/>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3">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4"/>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5"/>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3">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4"/>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5"/>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3">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4"/>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5"/>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3">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4"/>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5"/>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3">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4"/>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5"/>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3">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4"/>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5"/>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3">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4"/>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5"/>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3">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4"/>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5"/>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3">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4"/>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5"/>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3">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4"/>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5"/>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3">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4"/>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5"/>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3">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4"/>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5"/>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3">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4"/>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5"/>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3">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4"/>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5"/>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3">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4"/>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5"/>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3">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4"/>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5"/>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3">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4"/>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5"/>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3">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4"/>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5"/>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3">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4"/>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5"/>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3">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4"/>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5"/>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3">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4"/>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5"/>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3">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4"/>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5"/>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3">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4"/>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5"/>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3">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4"/>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5"/>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3">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4"/>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5"/>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3">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4"/>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5"/>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3">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4"/>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5"/>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3">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4"/>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5"/>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3">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4"/>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5"/>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3">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4"/>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5"/>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3">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4"/>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5"/>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3">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4"/>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5"/>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3">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4"/>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5"/>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3">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4"/>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5"/>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3">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4"/>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5"/>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3">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4"/>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5"/>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3">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4"/>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5"/>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gSUV0X45eXSVVP+aleCHPz5emaWQB1o9ERC1IpUq7yoJMtSD8M2FDbAB9Q6/tlixnerWTgfzKpAlozOKeZim8w==" saltValue="b9edBeQWWebXxuXMqEAGiw=="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60:F262"/>
    <mergeCell ref="B269:F271"/>
    <mergeCell ref="B278:F280"/>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179:F181"/>
    <mergeCell ref="B188:F190"/>
    <mergeCell ref="B197:F199"/>
    <mergeCell ref="B206:F208"/>
    <mergeCell ref="B215:F217"/>
    <mergeCell ref="B224:F226"/>
    <mergeCell ref="B233:F235"/>
    <mergeCell ref="A212:A214"/>
    <mergeCell ref="A215:A217"/>
    <mergeCell ref="A218:A220"/>
    <mergeCell ref="B173:F175"/>
    <mergeCell ref="B194:F196"/>
    <mergeCell ref="B182:F184"/>
    <mergeCell ref="B185:F187"/>
    <mergeCell ref="B200:F202"/>
    <mergeCell ref="B221:F223"/>
    <mergeCell ref="B209:F211"/>
    <mergeCell ref="B212:F214"/>
    <mergeCell ref="B227:F229"/>
    <mergeCell ref="A209:A211"/>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M35:M37"/>
    <mergeCell ref="B38:F40"/>
    <mergeCell ref="G38:G40"/>
    <mergeCell ref="H38:H40"/>
    <mergeCell ref="I38:I40"/>
    <mergeCell ref="J38:J40"/>
    <mergeCell ref="K38:K40"/>
    <mergeCell ref="L38:L40"/>
    <mergeCell ref="M38:M40"/>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B68:F70"/>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98:G100"/>
    <mergeCell ref="H98:H100"/>
    <mergeCell ref="I98:I100"/>
    <mergeCell ref="J98:J100"/>
    <mergeCell ref="K98:K100"/>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J143:J145"/>
    <mergeCell ref="K143:K145"/>
    <mergeCell ref="B167:F169"/>
    <mergeCell ref="G167:G169"/>
    <mergeCell ref="H167:H169"/>
    <mergeCell ref="I167:I169"/>
    <mergeCell ref="J167:J169"/>
    <mergeCell ref="K167:K169"/>
    <mergeCell ref="L167:L169"/>
    <mergeCell ref="M167:M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B158:F160"/>
    <mergeCell ref="B176:F178"/>
    <mergeCell ref="G176:G178"/>
    <mergeCell ref="H176:H178"/>
    <mergeCell ref="I176:I178"/>
    <mergeCell ref="J176:J178"/>
    <mergeCell ref="K176:K178"/>
    <mergeCell ref="L176:L178"/>
    <mergeCell ref="M176:M178"/>
    <mergeCell ref="L161:L163"/>
    <mergeCell ref="M161:M163"/>
    <mergeCell ref="B164:F166"/>
    <mergeCell ref="G164:G166"/>
    <mergeCell ref="H164:H166"/>
    <mergeCell ref="I164:I166"/>
    <mergeCell ref="J164:J166"/>
    <mergeCell ref="K164:K166"/>
    <mergeCell ref="L164:L166"/>
    <mergeCell ref="M164:M166"/>
    <mergeCell ref="G161:G163"/>
    <mergeCell ref="H161:H163"/>
    <mergeCell ref="I161:I163"/>
    <mergeCell ref="J161:J163"/>
    <mergeCell ref="K161:K163"/>
    <mergeCell ref="B161:F163"/>
    <mergeCell ref="G170:G172"/>
    <mergeCell ref="H170:H172"/>
    <mergeCell ref="I170:I172"/>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B203:F205"/>
    <mergeCell ref="G203:G205"/>
    <mergeCell ref="H203:H205"/>
    <mergeCell ref="I203:I205"/>
    <mergeCell ref="J203:J205"/>
    <mergeCell ref="K203:K205"/>
    <mergeCell ref="L203:L205"/>
    <mergeCell ref="M203:M205"/>
    <mergeCell ref="J188:J190"/>
    <mergeCell ref="K188:K190"/>
    <mergeCell ref="L188:L190"/>
    <mergeCell ref="M188:M190"/>
    <mergeCell ref="B191:F193"/>
    <mergeCell ref="G191:G193"/>
    <mergeCell ref="H191:H193"/>
    <mergeCell ref="I191:I193"/>
    <mergeCell ref="J191:J193"/>
    <mergeCell ref="K191:K193"/>
    <mergeCell ref="L191:L193"/>
    <mergeCell ref="M191:M193"/>
    <mergeCell ref="G194:G196"/>
    <mergeCell ref="H194:H196"/>
    <mergeCell ref="I194:I196"/>
    <mergeCell ref="J194:J196"/>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B230:F232"/>
    <mergeCell ref="G230:G232"/>
    <mergeCell ref="H230:H232"/>
    <mergeCell ref="I230:I232"/>
    <mergeCell ref="J230:J232"/>
    <mergeCell ref="K230:K232"/>
    <mergeCell ref="L230:L232"/>
    <mergeCell ref="M230:M232"/>
    <mergeCell ref="J215:J217"/>
    <mergeCell ref="K215:K217"/>
    <mergeCell ref="L215:L217"/>
    <mergeCell ref="M215:M217"/>
    <mergeCell ref="B218:F220"/>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99" priority="1702">
      <formula>$AP14=""</formula>
    </cfRule>
  </conditionalFormatting>
  <conditionalFormatting sqref="R14:R314">
    <cfRule type="expression" dxfId="98" priority="3">
      <formula>R14&lt;P14</formula>
    </cfRule>
  </conditionalFormatting>
  <conditionalFormatting sqref="S14:AD314">
    <cfRule type="expression" dxfId="97" priority="1729">
      <formula>OR($Q14="",$Q14="特定加算なし",$Q14="ベア加算なし")</formula>
    </cfRule>
  </conditionalFormatting>
  <conditionalFormatting sqref="AF14:AF314">
    <cfRule type="expression" dxfId="96" priority="2">
      <formula>AF14&lt;0</formula>
    </cfRule>
  </conditionalFormatting>
  <conditionalFormatting sqref="AH16:AH314">
    <cfRule type="expression" dxfId="95" priority="9">
      <formula>AND($O16="ベア加算なし",$Q16="ベア加算")</formula>
    </cfRule>
  </conditionalFormatting>
  <conditionalFormatting sqref="AI14:AI314">
    <cfRule type="expression" dxfId="94" priority="1841">
      <formula>OR(Q14="処遇加算Ⅰ",Q14="処遇加算Ⅱ")</formula>
    </cfRule>
  </conditionalFormatting>
  <conditionalFormatting sqref="AJ14:AJ314">
    <cfRule type="expression" dxfId="93" priority="1840">
      <formula>Q14="処遇加算Ⅲ"</formula>
    </cfRule>
  </conditionalFormatting>
  <conditionalFormatting sqref="AK14:AK314">
    <cfRule type="expression" dxfId="92" priority="1839">
      <formula>Q14="処遇加算Ⅰ"</formula>
    </cfRule>
  </conditionalFormatting>
  <conditionalFormatting sqref="AL11">
    <cfRule type="expression" dxfId="91" priority="18368">
      <formula>$AL$11="○"</formula>
    </cfRule>
  </conditionalFormatting>
  <conditionalFormatting sqref="AL15:AL313">
    <cfRule type="expression" dxfId="90"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89" priority="1852">
      <formula>Q15="特定加算Ⅰ"</formula>
    </cfRule>
  </conditionalFormatting>
  <conditionalFormatting sqref="AN11">
    <cfRule type="expression" dxfId="88" priority="18370">
      <formula>$AL$11&lt;&gt;"×"</formula>
    </cfRule>
  </conditionalFormatting>
  <conditionalFormatting sqref="Z14:Z314">
    <cfRule type="expression" dxfId="87" priority="1">
      <formula>Z14=4</formula>
    </cfRule>
  </conditionalFormatting>
  <conditionalFormatting sqref="AL314">
    <cfRule type="expression" dxfId="86"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0" t="s">
        <v>5</v>
      </c>
      <c r="B3" s="1320"/>
      <c r="C3" s="1321"/>
      <c r="D3" s="1317" t="str">
        <f>IF(基本情報入力シート!M38="","",基本情報入力シート!M38)</f>
        <v>○○ケアサービス</v>
      </c>
      <c r="E3" s="1318"/>
      <c r="F3" s="1318"/>
      <c r="G3" s="1318"/>
      <c r="H3" s="1318"/>
      <c r="I3" s="1318"/>
      <c r="J3" s="1319"/>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2384</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2385</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2386</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2387</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2343</v>
      </c>
      <c r="AL8" s="1353"/>
      <c r="AM8" s="1353"/>
      <c r="AN8" s="1353"/>
      <c r="AO8" s="1353"/>
      <c r="AP8" s="1353"/>
      <c r="AQ8" s="1354"/>
      <c r="AR8" s="645">
        <f>SUM(BJ:BJ)</f>
        <v>2</v>
      </c>
      <c r="AS8" s="537"/>
      <c r="AT8" s="537"/>
      <c r="AY8" s="638" t="s">
        <v>2359</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2390</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279" t="s">
        <v>2346</v>
      </c>
      <c r="C12" s="1280"/>
      <c r="D12" s="1280"/>
      <c r="E12" s="1280"/>
      <c r="F12" s="1281"/>
      <c r="G12" s="1285" t="s">
        <v>63</v>
      </c>
      <c r="H12" s="1297" t="s">
        <v>88</v>
      </c>
      <c r="I12" s="1297"/>
      <c r="J12" s="1287" t="s">
        <v>69</v>
      </c>
      <c r="K12" s="1289" t="s">
        <v>40</v>
      </c>
      <c r="L12" s="1291" t="s">
        <v>2192</v>
      </c>
      <c r="M12" s="1295" t="s">
        <v>67</v>
      </c>
      <c r="N12" s="1248" t="s">
        <v>2286</v>
      </c>
      <c r="O12" s="1249" t="s">
        <v>2183</v>
      </c>
      <c r="P12" s="1491" t="s">
        <v>2352</v>
      </c>
      <c r="Q12" s="1492"/>
      <c r="R12" s="1493"/>
      <c r="S12" s="1502" t="s">
        <v>2129</v>
      </c>
      <c r="T12" s="1522" t="s">
        <v>2184</v>
      </c>
      <c r="U12" s="1523"/>
      <c r="V12" s="1249" t="s">
        <v>191</v>
      </c>
      <c r="W12" s="1471" t="s">
        <v>2316</v>
      </c>
      <c r="X12" s="1484"/>
      <c r="Y12" s="1484"/>
      <c r="Z12" s="1484"/>
      <c r="AA12" s="1484"/>
      <c r="AB12" s="1484"/>
      <c r="AC12" s="1484"/>
      <c r="AD12" s="1484"/>
      <c r="AE12" s="1484"/>
      <c r="AF12" s="1484"/>
      <c r="AG12" s="1484"/>
      <c r="AH12" s="1485"/>
      <c r="AI12" s="1471" t="s">
        <v>2185</v>
      </c>
      <c r="AJ12" s="1504" t="s">
        <v>2349</v>
      </c>
      <c r="AK12" s="1506" t="s">
        <v>2211</v>
      </c>
      <c r="AL12" s="1507"/>
      <c r="AM12" s="1358" t="s">
        <v>2193</v>
      </c>
      <c r="AN12" s="1254"/>
      <c r="AO12" s="1253" t="s">
        <v>255</v>
      </c>
      <c r="AP12" s="1254"/>
      <c r="AQ12" s="543" t="s">
        <v>249</v>
      </c>
      <c r="AR12" s="543" t="s">
        <v>253</v>
      </c>
      <c r="AS12" s="544" t="s">
        <v>254</v>
      </c>
      <c r="AT12" s="1526" t="s">
        <v>2345</v>
      </c>
      <c r="AU12" s="554"/>
      <c r="AV12" s="1521" t="s">
        <v>2344</v>
      </c>
      <c r="AW12" s="1521"/>
      <c r="BL12" s="1332" t="s">
        <v>2378</v>
      </c>
    </row>
    <row r="13" spans="1:64" ht="159.75" customHeight="1" thickBot="1">
      <c r="A13" s="1470"/>
      <c r="B13" s="1282"/>
      <c r="C13" s="1283"/>
      <c r="D13" s="1283"/>
      <c r="E13" s="1283"/>
      <c r="F13" s="1284"/>
      <c r="G13" s="1286"/>
      <c r="H13" s="545" t="s">
        <v>2347</v>
      </c>
      <c r="I13" s="545" t="s">
        <v>2348</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2374</v>
      </c>
      <c r="AL13" s="550" t="s">
        <v>2208</v>
      </c>
      <c r="AM13" s="550" t="s">
        <v>2190</v>
      </c>
      <c r="AN13" s="551" t="s">
        <v>2209</v>
      </c>
      <c r="AO13" s="551" t="s">
        <v>2350</v>
      </c>
      <c r="AP13" s="550" t="s">
        <v>2351</v>
      </c>
      <c r="AQ13" s="552" t="s">
        <v>248</v>
      </c>
      <c r="AR13" s="552" t="s">
        <v>2361</v>
      </c>
      <c r="AS13" s="688" t="s">
        <v>2355</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313">
        <v>1</v>
      </c>
      <c r="B14" s="1298">
        <f>IF(基本情報入力シート!C54="","",基本情報入力シート!C54)</f>
        <v>1334567890</v>
      </c>
      <c r="C14" s="1299"/>
      <c r="D14" s="1299"/>
      <c r="E14" s="1299"/>
      <c r="F14" s="1300"/>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422" t="str">
        <f>IF(基本情報入力シート!X54="","",基本情報入力シート!X54)</f>
        <v>○○ケアセンター</v>
      </c>
      <c r="K14" s="1267"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9" t="str">
        <f>IFERROR(VLOOKUP('別紙様式2-2（４・５月分）'!AR14,【参考】数式用!$AT$5:$AU$22,2,FALSE),"")</f>
        <v>新加算Ⅰ</v>
      </c>
      <c r="Q14" s="1430"/>
      <c r="R14" s="1431"/>
      <c r="S14" s="1473">
        <f>IFERROR(VLOOKUP(K14,【参考】数式用!$A$5:$AB$27,MATCH(P14,【参考】数式用!$B$4:$AB$4,0)+1,0),"")</f>
        <v>0.245</v>
      </c>
      <c r="T14" s="1437" t="s">
        <v>2189</v>
      </c>
      <c r="U14" s="1439" t="s">
        <v>2113</v>
      </c>
      <c r="V14" s="1511">
        <f>IFERROR(VLOOKUP(K14,【参考】数式用!$A$5:$AB$27,MATCH(U14,【参考】数式用!$B$4:$AB$4,0)+1,0),"")</f>
        <v>0.245</v>
      </c>
      <c r="W14" s="1443"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89">
        <f>IFERROR(IF(OR(N17="ベア加算",N17=""),0, IF(OR(U14="新加算Ⅰ",U14="新加算Ⅱ",U14="新加算Ⅲ",U14="新加算Ⅳ"),ROUNDDOWN(ROUND(L14*VLOOKUP(K14,【参考】数式用!$A$5:$I$27,MATCH("ベア加算",【参考】数式用!$B$4:$I$4,0)+1,0),0)*M14,0)*AG14,0)),"")</f>
        <v>0</v>
      </c>
      <c r="AN14" s="1359"/>
      <c r="AO14" s="1391" t="s">
        <v>2197</v>
      </c>
      <c r="AP14" s="1395"/>
      <c r="AQ14" s="1395" t="s">
        <v>2197</v>
      </c>
      <c r="AR14" s="1397">
        <v>1</v>
      </c>
      <c r="AS14" s="1347" t="s">
        <v>2297</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314"/>
      <c r="B15" s="1301"/>
      <c r="C15" s="1302"/>
      <c r="D15" s="1302"/>
      <c r="E15" s="1302"/>
      <c r="F15" s="1303"/>
      <c r="G15" s="1268"/>
      <c r="H15" s="1268"/>
      <c r="I15" s="1268"/>
      <c r="J15" s="1423"/>
      <c r="K15" s="1268"/>
      <c r="L15" s="1454"/>
      <c r="M15" s="1463"/>
      <c r="N15" s="1399" t="str">
        <f>IF('別紙様式2-2（４・５月分）'!Q15="","",'別紙様式2-2（４・５月分）'!Q15)</f>
        <v>特定加算Ⅰ</v>
      </c>
      <c r="O15" s="1499"/>
      <c r="P15" s="1432"/>
      <c r="Q15" s="1433"/>
      <c r="R15" s="1434"/>
      <c r="S15" s="1474"/>
      <c r="T15" s="1438"/>
      <c r="U15" s="1440"/>
      <c r="V15" s="1512"/>
      <c r="W15" s="1444"/>
      <c r="X15" s="1378"/>
      <c r="Y15" s="1380"/>
      <c r="Z15" s="1378"/>
      <c r="AA15" s="1380"/>
      <c r="AB15" s="1378"/>
      <c r="AC15" s="1380"/>
      <c r="AD15" s="1378"/>
      <c r="AE15" s="1380"/>
      <c r="AF15" s="1380"/>
      <c r="AG15" s="1380"/>
      <c r="AH15" s="1382"/>
      <c r="AI15" s="1514"/>
      <c r="AJ15" s="1482"/>
      <c r="AK15" s="1388"/>
      <c r="AL15" s="1364"/>
      <c r="AM15" s="1390"/>
      <c r="AN15" s="1360"/>
      <c r="AO15" s="1392"/>
      <c r="AP15" s="1396"/>
      <c r="AQ15" s="1396"/>
      <c r="AR15" s="1398"/>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1"/>
      <c r="C16" s="1302"/>
      <c r="D16" s="1302"/>
      <c r="E16" s="1302"/>
      <c r="F16" s="1303"/>
      <c r="G16" s="1268"/>
      <c r="H16" s="1268"/>
      <c r="I16" s="1268"/>
      <c r="J16" s="1423"/>
      <c r="K16" s="1268"/>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65" t="s">
        <v>10</v>
      </c>
      <c r="Z16" s="1450">
        <v>4</v>
      </c>
      <c r="AA16" s="1365" t="s">
        <v>45</v>
      </c>
      <c r="AB16" s="1450">
        <v>8</v>
      </c>
      <c r="AC16" s="1365" t="s">
        <v>10</v>
      </c>
      <c r="AD16" s="1450">
        <v>3</v>
      </c>
      <c r="AE16" s="1365" t="s">
        <v>13</v>
      </c>
      <c r="AF16" s="1365" t="s">
        <v>24</v>
      </c>
      <c r="AG16" s="1365">
        <f>IF(X16&gt;=1,(AB16*12+AD16)-(X16*12+Z16)+1,"")</f>
        <v>12</v>
      </c>
      <c r="AH16" s="1367" t="s">
        <v>38</v>
      </c>
      <c r="AI16" s="1489">
        <f>IFERROR(ROUNDDOWN(ROUND(L14*V16,0)*M14,0)*AG16,"")</f>
        <v>6200460</v>
      </c>
      <c r="AJ16" s="1452">
        <f>IFERROR(ROUNDDOWN(ROUND((L14*(V16-AX14)),0)*M14,0)*AG16,"")</f>
        <v>2606724</v>
      </c>
      <c r="AK16" s="1373">
        <f>IFERROR(IF(OR(N14="",N15="",N17=""),0,ROUNDDOWN(ROUNDDOWN(ROUND(L14*VLOOKUP(K14,【参考】数式用!$A$5:$AB$27,MATCH("新加算Ⅳ",【参考】数式用!$B$4:$AB$4,0)+1,0),0)*M14,0)*AG16*0.5,0)),"")</f>
        <v>1834830</v>
      </c>
      <c r="AL16" s="1361" t="str">
        <f>IF(U16&lt;&gt;"","新規に適用","")</f>
        <v>新規に適用</v>
      </c>
      <c r="AM16" s="1375">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新規に適用</v>
      </c>
      <c r="AO16" s="1345" t="str">
        <f>IF(AND(U16&lt;&gt;"",AO14=""),"新規に適用",IF(AND(U16&lt;&gt;"",AO14&lt;&gt;""),"継続で適用",""))</f>
        <v>継続で適用</v>
      </c>
      <c r="AP16" s="1393"/>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315"/>
      <c r="B17" s="1419"/>
      <c r="C17" s="1420"/>
      <c r="D17" s="1420"/>
      <c r="E17" s="1420"/>
      <c r="F17" s="1421"/>
      <c r="G17" s="1269"/>
      <c r="H17" s="1269"/>
      <c r="I17" s="1269"/>
      <c r="J17" s="1424"/>
      <c r="K17" s="1269"/>
      <c r="L17" s="1455"/>
      <c r="M17" s="1464"/>
      <c r="N17" s="662" t="str">
        <f>IF('別紙様式2-2（４・５月分）'!Q16="","",'別紙様式2-2（４・５月分）'!Q16)</f>
        <v>ベア加算</v>
      </c>
      <c r="O17" s="1501"/>
      <c r="P17" s="1480"/>
      <c r="Q17" s="1404"/>
      <c r="R17" s="1478"/>
      <c r="S17" s="1476"/>
      <c r="T17" s="1410"/>
      <c r="U17" s="1412"/>
      <c r="V17" s="1467"/>
      <c r="W17" s="1416"/>
      <c r="X17" s="1451"/>
      <c r="Y17" s="1366"/>
      <c r="Z17" s="1451"/>
      <c r="AA17" s="1366"/>
      <c r="AB17" s="1451"/>
      <c r="AC17" s="1366"/>
      <c r="AD17" s="1451"/>
      <c r="AE17" s="1366"/>
      <c r="AF17" s="1366"/>
      <c r="AG17" s="1366"/>
      <c r="AH17" s="1368"/>
      <c r="AI17" s="1490"/>
      <c r="AJ17" s="1453"/>
      <c r="AK17" s="1374"/>
      <c r="AL17" s="1362"/>
      <c r="AM17" s="1376"/>
      <c r="AN17" s="1346"/>
      <c r="AO17" s="1346"/>
      <c r="AP17" s="1394"/>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1">
        <f>IF(基本情報入力シート!C55="","",基本情報入力シート!C55)</f>
        <v>1334567890</v>
      </c>
      <c r="C18" s="1302"/>
      <c r="D18" s="1302"/>
      <c r="E18" s="1302"/>
      <c r="F18" s="1303"/>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423"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25">
        <f>IF(SUM('別紙様式2-2（４・５月分）'!R17:R19)=0,"",SUM('別紙様式2-2（４・５月分）'!R17:R19))</f>
        <v>0.20300000000000001</v>
      </c>
      <c r="P18" s="1429" t="str">
        <f>IFERROR(VLOOKUP('別紙様式2-2（４・５月分）'!AR17,【参考】数式用!$AT$5:$AU$22,2,FALSE),"")</f>
        <v>新加算Ⅱ</v>
      </c>
      <c r="Q18" s="1430"/>
      <c r="R18" s="1431"/>
      <c r="S18" s="1435">
        <f>IFERROR(VLOOKUP(K18,【参考】数式用!$A$5:$AB$27,MATCH(P18,【参考】数式用!$B$4:$AB$4,0)+1,0),"")</f>
        <v>0.224</v>
      </c>
      <c r="T18" s="1437" t="s">
        <v>2189</v>
      </c>
      <c r="U18" s="1439" t="s">
        <v>2113</v>
      </c>
      <c r="V18" s="1441">
        <f>IFERROR(VLOOKUP(K18,【参考】数式用!$A$5:$AB$27,MATCH(U18,【参考】数式用!$B$4:$AB$4,0)+1,0),"")</f>
        <v>0.245</v>
      </c>
      <c r="W18" s="1443"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89">
        <f>IFERROR(IF(OR(N21="ベア加算",N21=""),0, IF(OR(U18="新加算Ⅰ",U18="新加算Ⅱ",U18="新加算Ⅲ",U18="新加算Ⅳ"),ROUNDDOWN(ROUND(L18*VLOOKUP(K18,【参考】数式用!$A$5:$I$27,MATCH("ベア加算",【参考】数式用!$B$4:$I$4,0)+1,0),0)*M18,0)*AG18,0)),"")</f>
        <v>0</v>
      </c>
      <c r="AN18" s="1359"/>
      <c r="AO18" s="1391" t="s">
        <v>2197</v>
      </c>
      <c r="AP18" s="1395"/>
      <c r="AQ18" s="1395" t="s">
        <v>2197</v>
      </c>
      <c r="AR18" s="1397"/>
      <c r="AS18" s="1347" t="s">
        <v>2372</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314"/>
      <c r="B19" s="1301"/>
      <c r="C19" s="1302"/>
      <c r="D19" s="1302"/>
      <c r="E19" s="1302"/>
      <c r="F19" s="1303"/>
      <c r="G19" s="1268"/>
      <c r="H19" s="1268"/>
      <c r="I19" s="1268"/>
      <c r="J19" s="1423"/>
      <c r="K19" s="1268"/>
      <c r="L19" s="1454"/>
      <c r="M19" s="1456"/>
      <c r="N19" s="1399" t="str">
        <f>IF('別紙様式2-2（４・５月分）'!Q18="","",'別紙様式2-2（４・５月分）'!Q18)</f>
        <v>特定加算Ⅱ</v>
      </c>
      <c r="O19" s="1426"/>
      <c r="P19" s="1432"/>
      <c r="Q19" s="1433"/>
      <c r="R19" s="1434"/>
      <c r="S19" s="1436"/>
      <c r="T19" s="1438"/>
      <c r="U19" s="1440"/>
      <c r="V19" s="1442"/>
      <c r="W19" s="1444"/>
      <c r="X19" s="1378"/>
      <c r="Y19" s="1380"/>
      <c r="Z19" s="1378"/>
      <c r="AA19" s="1380"/>
      <c r="AB19" s="1378"/>
      <c r="AC19" s="1380"/>
      <c r="AD19" s="1378"/>
      <c r="AE19" s="1380"/>
      <c r="AF19" s="1380"/>
      <c r="AG19" s="1380"/>
      <c r="AH19" s="1382"/>
      <c r="AI19" s="1384"/>
      <c r="AJ19" s="1386"/>
      <c r="AK19" s="1388"/>
      <c r="AL19" s="1364"/>
      <c r="AM19" s="1390"/>
      <c r="AN19" s="1360"/>
      <c r="AO19" s="1392"/>
      <c r="AP19" s="1396"/>
      <c r="AQ19" s="1396"/>
      <c r="AR19" s="1398"/>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1"/>
      <c r="C20" s="1302"/>
      <c r="D20" s="1302"/>
      <c r="E20" s="1302"/>
      <c r="F20" s="1303"/>
      <c r="G20" s="1268"/>
      <c r="H20" s="1268"/>
      <c r="I20" s="1268"/>
      <c r="J20" s="1423"/>
      <c r="K20" s="1268"/>
      <c r="L20" s="1454"/>
      <c r="M20" s="1456"/>
      <c r="N20" s="1400"/>
      <c r="O20" s="1427"/>
      <c r="P20" s="1479" t="s">
        <v>2196</v>
      </c>
      <c r="Q20" s="1403" t="str">
        <f>IFERROR(VLOOKUP('別紙様式2-2（４・５月分）'!AR17,【参考】数式用!$AT$5:$AV$22,3,FALSE),"")</f>
        <v xml:space="preserve"> </v>
      </c>
      <c r="R20" s="1477" t="s">
        <v>2207</v>
      </c>
      <c r="S20" s="1445" t="str">
        <f>IFERROR(VLOOKUP(K18,【参考】数式用!$A$5:$AB$27,MATCH(Q20,【参考】数式用!$B$4:$AB$4,0)+1,0),"")</f>
        <v/>
      </c>
      <c r="T20" s="1409" t="s">
        <v>231</v>
      </c>
      <c r="U20" s="1411" t="s">
        <v>2113</v>
      </c>
      <c r="V20" s="1413">
        <f>IFERROR(VLOOKUP(K18,【参考】数式用!$A$5:$AB$27,MATCH(U20,【参考】数式用!$B$4:$AB$4,0)+1,0),"")</f>
        <v>0.245</v>
      </c>
      <c r="W20" s="1415" t="s">
        <v>19</v>
      </c>
      <c r="X20" s="1450">
        <v>7</v>
      </c>
      <c r="Y20" s="1365" t="s">
        <v>10</v>
      </c>
      <c r="Z20" s="1450">
        <v>4</v>
      </c>
      <c r="AA20" s="1365" t="s">
        <v>45</v>
      </c>
      <c r="AB20" s="1450">
        <v>8</v>
      </c>
      <c r="AC20" s="1365" t="s">
        <v>10</v>
      </c>
      <c r="AD20" s="1450">
        <v>3</v>
      </c>
      <c r="AE20" s="1365" t="s">
        <v>13</v>
      </c>
      <c r="AF20" s="1365" t="s">
        <v>24</v>
      </c>
      <c r="AG20" s="1365">
        <f>IF(X20&gt;=1,(AB20*12+AD20)-(X20*12+Z20)+1,"")</f>
        <v>12</v>
      </c>
      <c r="AH20" s="1367" t="s">
        <v>38</v>
      </c>
      <c r="AI20" s="1369">
        <f>IFERROR(ROUNDDOWN(ROUND(L18*V20,0)*M18,0)*AG20,"")</f>
        <v>2781828</v>
      </c>
      <c r="AJ20" s="1452">
        <f>IFERROR(ROUNDDOWN(ROUND((L18*(V20-AX18)),0)*M18,0)*AG20,"")</f>
        <v>1169496</v>
      </c>
      <c r="AK20" s="1373">
        <f>IFERROR(IF(OR(N18="",N19="",N21=""),0,ROUNDDOWN(ROUNDDOWN(ROUND(L18*VLOOKUP(K18,【参考】数式用!$A$5:$AB$27,MATCH("新加算Ⅳ",【参考】数式用!$B$4:$AB$4,0)+1,0),0)*M18,0)*AG20*0.5,0)),"")</f>
        <v>823194</v>
      </c>
      <c r="AL20" s="1361" t="str">
        <f>IF(U20&lt;&gt;"","新規に適用","")</f>
        <v>新規に適用</v>
      </c>
      <c r="AM20" s="1375">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新規に適用</v>
      </c>
      <c r="AO20" s="1345" t="str">
        <f>IF(AND(U20&lt;&gt;"",AO18=""),"新規に適用",IF(AND(U20&lt;&gt;"",AO18&lt;&gt;""),"継続で適用",""))</f>
        <v>継続で適用</v>
      </c>
      <c r="AP20" s="1393"/>
      <c r="AQ20" s="1345" t="str">
        <f>IF(AND(U20&lt;&gt;"",AQ18=""),"新規に適用",IF(AND(U20&lt;&gt;"",AQ18&lt;&gt;""),"継続で適用",""))</f>
        <v>継続で適用</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315"/>
      <c r="B21" s="1419"/>
      <c r="C21" s="1420"/>
      <c r="D21" s="1420"/>
      <c r="E21" s="1420"/>
      <c r="F21" s="1421"/>
      <c r="G21" s="1269"/>
      <c r="H21" s="1269"/>
      <c r="I21" s="1269"/>
      <c r="J21" s="1424"/>
      <c r="K21" s="1269"/>
      <c r="L21" s="1455"/>
      <c r="M21" s="1457"/>
      <c r="N21" s="662" t="str">
        <f>IF('別紙様式2-2（４・５月分）'!Q19="","",'別紙様式2-2（４・５月分）'!Q19)</f>
        <v>ベア加算</v>
      </c>
      <c r="O21" s="1428"/>
      <c r="P21" s="1480"/>
      <c r="Q21" s="1404"/>
      <c r="R21" s="1478"/>
      <c r="S21" s="1408"/>
      <c r="T21" s="1410"/>
      <c r="U21" s="1412"/>
      <c r="V21" s="1414"/>
      <c r="W21" s="1416"/>
      <c r="X21" s="1451"/>
      <c r="Y21" s="1366"/>
      <c r="Z21" s="1451"/>
      <c r="AA21" s="1366"/>
      <c r="AB21" s="1451"/>
      <c r="AC21" s="1366"/>
      <c r="AD21" s="1451"/>
      <c r="AE21" s="1366"/>
      <c r="AF21" s="1366"/>
      <c r="AG21" s="1366"/>
      <c r="AH21" s="1368"/>
      <c r="AI21" s="1370"/>
      <c r="AJ21" s="1453"/>
      <c r="AK21" s="1374"/>
      <c r="AL21" s="1362"/>
      <c r="AM21" s="1376"/>
      <c r="AN21" s="1346"/>
      <c r="AO21" s="1346"/>
      <c r="AP21" s="1394"/>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313">
        <v>3</v>
      </c>
      <c r="B22" s="1298">
        <f>IF(基本情報入力シート!C56="","",基本情報入力シート!C56)</f>
        <v>1334567891</v>
      </c>
      <c r="C22" s="1299"/>
      <c r="D22" s="1299"/>
      <c r="E22" s="1299"/>
      <c r="F22" s="1300"/>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422" t="str">
        <f>IF(基本情報入力シート!X56="","",基本情報入力シート!X56)</f>
        <v>デイサービス△△</v>
      </c>
      <c r="K22" s="1267"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25">
        <f>IF(SUM('別紙様式2-2（４・５月分）'!R20:R22)=0,"",SUM('別紙様式2-2（４・５月分）'!R20:R22))</f>
        <v>5.3999999999999992E-2</v>
      </c>
      <c r="P22" s="1429" t="str">
        <f>IFERROR(VLOOKUP('別紙様式2-2（４・５月分）'!AR20,【参考】数式用!$AT$5:$AU$22,2,FALSE),"")</f>
        <v>新加算Ⅳ</v>
      </c>
      <c r="Q22" s="1430"/>
      <c r="R22" s="1431"/>
      <c r="S22" s="1435">
        <f>IFERROR(VLOOKUP(K22,【参考】数式用!$A$5:$AB$27,MATCH(P22,【参考】数式用!$B$4:$AB$4,0)+1,0),"")</f>
        <v>6.3999999999999987E-2</v>
      </c>
      <c r="T22" s="1437" t="s">
        <v>2189</v>
      </c>
      <c r="U22" s="1458" t="s">
        <v>2116</v>
      </c>
      <c r="V22" s="1441">
        <f>IFERROR(VLOOKUP(K22,【参考】数式用!$A$5:$AB$27,MATCH(U22,【参考】数式用!$B$4:$AB$4,0)+1,0),"")</f>
        <v>6.3999999999999987E-2</v>
      </c>
      <c r="W22" s="1443"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89">
        <f>IFERROR(IF(OR(N25="ベア加算",N25=""),0, IF(OR(U22="新加算Ⅰ",U22="新加算Ⅱ",U22="新加算Ⅲ",U22="新加算Ⅳ"),ROUNDDOWN(ROUND(L22*VLOOKUP(K22,【参考】数式用!$A$5:$I$27,MATCH("ベア加算",【参考】数式用!$B$4:$I$4,0)+1,0),0)*M22,0)*AG22,0)),"")</f>
        <v>0</v>
      </c>
      <c r="AN22" s="1359"/>
      <c r="AO22" s="1391" t="s">
        <v>165</v>
      </c>
      <c r="AP22" s="1395"/>
      <c r="AQ22" s="1395"/>
      <c r="AR22" s="1397"/>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314"/>
      <c r="B23" s="1301"/>
      <c r="C23" s="1302"/>
      <c r="D23" s="1302"/>
      <c r="E23" s="1302"/>
      <c r="F23" s="1303"/>
      <c r="G23" s="1268"/>
      <c r="H23" s="1268"/>
      <c r="I23" s="1268"/>
      <c r="J23" s="1423"/>
      <c r="K23" s="1268"/>
      <c r="L23" s="1454"/>
      <c r="M23" s="1463"/>
      <c r="N23" s="1399" t="str">
        <f>IF('別紙様式2-2（４・５月分）'!Q21="","",'別紙様式2-2（４・５月分）'!Q21)</f>
        <v>特定加算なし</v>
      </c>
      <c r="O23" s="1426"/>
      <c r="P23" s="1432"/>
      <c r="Q23" s="1433"/>
      <c r="R23" s="1434"/>
      <c r="S23" s="1436"/>
      <c r="T23" s="1438"/>
      <c r="U23" s="1459"/>
      <c r="V23" s="1442"/>
      <c r="W23" s="1444"/>
      <c r="X23" s="1378"/>
      <c r="Y23" s="1380"/>
      <c r="Z23" s="1378"/>
      <c r="AA23" s="1380"/>
      <c r="AB23" s="1378"/>
      <c r="AC23" s="1380"/>
      <c r="AD23" s="1378"/>
      <c r="AE23" s="1380"/>
      <c r="AF23" s="1380"/>
      <c r="AG23" s="1380"/>
      <c r="AH23" s="1382"/>
      <c r="AI23" s="1384"/>
      <c r="AJ23" s="1386"/>
      <c r="AK23" s="1388"/>
      <c r="AL23" s="1364"/>
      <c r="AM23" s="1390"/>
      <c r="AN23" s="1360"/>
      <c r="AO23" s="1392"/>
      <c r="AP23" s="1396"/>
      <c r="AQ23" s="1396"/>
      <c r="AR23" s="1398"/>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1"/>
      <c r="C24" s="1302"/>
      <c r="D24" s="1302"/>
      <c r="E24" s="1302"/>
      <c r="F24" s="1303"/>
      <c r="G24" s="1268"/>
      <c r="H24" s="1268"/>
      <c r="I24" s="1268"/>
      <c r="J24" s="1423"/>
      <c r="K24" s="1268"/>
      <c r="L24" s="1454"/>
      <c r="M24" s="1463"/>
      <c r="N24" s="1400"/>
      <c r="O24" s="1427"/>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65" t="s">
        <v>10</v>
      </c>
      <c r="Z24" s="1450">
        <v>4</v>
      </c>
      <c r="AA24" s="1365" t="s">
        <v>45</v>
      </c>
      <c r="AB24" s="1450">
        <v>8</v>
      </c>
      <c r="AC24" s="1365" t="s">
        <v>10</v>
      </c>
      <c r="AD24" s="1450">
        <v>3</v>
      </c>
      <c r="AE24" s="1365" t="s">
        <v>13</v>
      </c>
      <c r="AF24" s="1365" t="s">
        <v>24</v>
      </c>
      <c r="AG24" s="1365">
        <f>IF(X24&gt;=1,(AB24*12+AD24)-(X24*12+Z24)+1,"")</f>
        <v>12</v>
      </c>
      <c r="AH24" s="1367" t="s">
        <v>38</v>
      </c>
      <c r="AI24" s="1369">
        <f>IFERROR(ROUNDDOWN(ROUND(L22*V24,0)*M22,0)*AG24,"")</f>
        <v>2553216</v>
      </c>
      <c r="AJ24" s="1452">
        <f>IFERROR(ROUNDDOWN(ROUND((L22*(V24-AX22)),0)*M22,0)*AG24,"")</f>
        <v>398940</v>
      </c>
      <c r="AK24" s="1373">
        <f>IFERROR(IF(OR(N22="",N23="",N25=""),0,ROUNDDOWN(ROUNDDOWN(ROUND(L22*VLOOKUP(K22,【参考】数式用!$A$5:$AB$27,MATCH("新加算Ⅳ",【参考】数式用!$B$4:$AB$4,0)+1,0),0)*M22,0)*AG24*0.5,0)),"")</f>
        <v>1276608</v>
      </c>
      <c r="AL24" s="1361" t="str">
        <f>IF(U24&lt;&gt;"","新規に適用","")</f>
        <v>新規に適用</v>
      </c>
      <c r="AM24" s="1375">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新規に適用</v>
      </c>
      <c r="AO24" s="1345" t="str">
        <f>IF(AND(U24&lt;&gt;"",AO22=""),"新規に適用",IF(AND(U24&lt;&gt;"",AO22&lt;&gt;""),"継続で適用",""))</f>
        <v>継続で適用</v>
      </c>
      <c r="AP24" s="1393"/>
      <c r="AQ24" s="1345" t="str">
        <f>IF(AND(U24&lt;&gt;"",AQ22=""),"新規に適用",IF(AND(U24&lt;&gt;"",AQ22&lt;&gt;""),"継続で適用",""))</f>
        <v>新規に適用</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315"/>
      <c r="B25" s="1419"/>
      <c r="C25" s="1420"/>
      <c r="D25" s="1420"/>
      <c r="E25" s="1420"/>
      <c r="F25" s="1421"/>
      <c r="G25" s="1269"/>
      <c r="H25" s="1269"/>
      <c r="I25" s="1269"/>
      <c r="J25" s="1424"/>
      <c r="K25" s="1269"/>
      <c r="L25" s="1455"/>
      <c r="M25" s="1464"/>
      <c r="N25" s="662" t="str">
        <f>IF('別紙様式2-2（４・５月分）'!Q22="","",'別紙様式2-2（４・５月分）'!Q22)</f>
        <v>ベア加算</v>
      </c>
      <c r="O25" s="1428"/>
      <c r="P25" s="1402"/>
      <c r="Q25" s="1404"/>
      <c r="R25" s="1406"/>
      <c r="S25" s="1408"/>
      <c r="T25" s="1410"/>
      <c r="U25" s="1412"/>
      <c r="V25" s="1414"/>
      <c r="W25" s="1416"/>
      <c r="X25" s="1451"/>
      <c r="Y25" s="1366"/>
      <c r="Z25" s="1451"/>
      <c r="AA25" s="1366"/>
      <c r="AB25" s="1451"/>
      <c r="AC25" s="1366"/>
      <c r="AD25" s="1451"/>
      <c r="AE25" s="1366"/>
      <c r="AF25" s="1366"/>
      <c r="AG25" s="1366"/>
      <c r="AH25" s="1368"/>
      <c r="AI25" s="1370"/>
      <c r="AJ25" s="1453"/>
      <c r="AK25" s="1374"/>
      <c r="AL25" s="1362"/>
      <c r="AM25" s="1376"/>
      <c r="AN25" s="1346"/>
      <c r="AO25" s="1346"/>
      <c r="AP25" s="1394"/>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1">
        <f>IF(基本情報入力シート!C57="","",基本情報入力シート!C57)</f>
        <v>1334567892</v>
      </c>
      <c r="C26" s="1302"/>
      <c r="D26" s="1302"/>
      <c r="E26" s="1302"/>
      <c r="F26" s="1303"/>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423"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25">
        <f>IF(SUM('別紙様式2-2（４・５月分）'!R23:R25)=0,"",SUM('別紙様式2-2（４・５月分）'!R23:R25))</f>
        <v>4.1000000000000002E-2</v>
      </c>
      <c r="P26" s="1429" t="str">
        <f>IFERROR(VLOOKUP('別紙様式2-2（４・５月分）'!AR23,【参考】数式用!$AT$5:$AU$22,2,FALSE),"")</f>
        <v>新加算Ⅴ（14）</v>
      </c>
      <c r="Q26" s="1430"/>
      <c r="R26" s="1431"/>
      <c r="S26" s="1435">
        <f>IFERROR(VLOOKUP(K26,【参考】数式用!$A$5:$AB$27,MATCH(P26,【参考】数式用!$B$4:$AB$4,0)+1,0),"")</f>
        <v>5.6000000000000001E-2</v>
      </c>
      <c r="T26" s="1437" t="s">
        <v>2189</v>
      </c>
      <c r="U26" s="1458" t="s">
        <v>2424</v>
      </c>
      <c r="V26" s="1441">
        <f>IFERROR(VLOOKUP(K26,【参考】数式用!$A$5:$AB$27,MATCH(U26,【参考】数式用!$B$4:$AB$4,0)+1,0),"")</f>
        <v>5.6000000000000001E-2</v>
      </c>
      <c r="W26" s="1443"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89">
        <f>IFERROR(IF(OR(N29="ベア加算",N29=""),0, IF(OR(U26="新加算Ⅰ",U26="新加算Ⅱ",U26="新加算Ⅲ",U26="新加算Ⅳ"),ROUNDDOWN(ROUND(L26*VLOOKUP(K26,【参考】数式用!$A$5:$I$27,MATCH("ベア加算",【参考】数式用!$B$4:$I$4,0)+1,0),0)*M26,0)*AG26,0)),"")</f>
        <v>0</v>
      </c>
      <c r="AN26" s="1359"/>
      <c r="AO26" s="1391"/>
      <c r="AP26" s="1395" t="s">
        <v>165</v>
      </c>
      <c r="AQ26" s="1395"/>
      <c r="AR26" s="1397"/>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314"/>
      <c r="B27" s="1301"/>
      <c r="C27" s="1302"/>
      <c r="D27" s="1302"/>
      <c r="E27" s="1302"/>
      <c r="F27" s="1303"/>
      <c r="G27" s="1268"/>
      <c r="H27" s="1268"/>
      <c r="I27" s="1268"/>
      <c r="J27" s="1423"/>
      <c r="K27" s="1268"/>
      <c r="L27" s="1454"/>
      <c r="M27" s="1456"/>
      <c r="N27" s="1399" t="str">
        <f>IF('別紙様式2-2（４・５月分）'!Q24="","",'別紙様式2-2（４・５月分）'!Q24)</f>
        <v>特定加算なし</v>
      </c>
      <c r="O27" s="1426"/>
      <c r="P27" s="1432"/>
      <c r="Q27" s="1433"/>
      <c r="R27" s="1434"/>
      <c r="S27" s="1436"/>
      <c r="T27" s="1438"/>
      <c r="U27" s="1459"/>
      <c r="V27" s="1442"/>
      <c r="W27" s="1444"/>
      <c r="X27" s="1378"/>
      <c r="Y27" s="1380"/>
      <c r="Z27" s="1378"/>
      <c r="AA27" s="1380"/>
      <c r="AB27" s="1378"/>
      <c r="AC27" s="1380"/>
      <c r="AD27" s="1378"/>
      <c r="AE27" s="1380"/>
      <c r="AF27" s="1380"/>
      <c r="AG27" s="1380"/>
      <c r="AH27" s="1382"/>
      <c r="AI27" s="1384"/>
      <c r="AJ27" s="1386"/>
      <c r="AK27" s="1388"/>
      <c r="AL27" s="1364"/>
      <c r="AM27" s="1390"/>
      <c r="AN27" s="1360"/>
      <c r="AO27" s="1392"/>
      <c r="AP27" s="1396"/>
      <c r="AQ27" s="1396"/>
      <c r="AR27" s="1398"/>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1"/>
      <c r="C28" s="1302"/>
      <c r="D28" s="1302"/>
      <c r="E28" s="1302"/>
      <c r="F28" s="1303"/>
      <c r="G28" s="1268"/>
      <c r="H28" s="1268"/>
      <c r="I28" s="1268"/>
      <c r="J28" s="1423"/>
      <c r="K28" s="1268"/>
      <c r="L28" s="1454"/>
      <c r="M28" s="1456"/>
      <c r="N28" s="1400"/>
      <c r="O28" s="1427"/>
      <c r="P28" s="1401" t="s">
        <v>2196</v>
      </c>
      <c r="Q28" s="1460" t="str">
        <f>IFERROR(VLOOKUP('別紙様式2-2（４・５月分）'!AR23,【参考】数式用!$AT$5:$AV$22,3,FALSE),"")</f>
        <v xml:space="preserve"> </v>
      </c>
      <c r="R28" s="1405" t="s">
        <v>2207</v>
      </c>
      <c r="S28" s="1445"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65" t="s">
        <v>10</v>
      </c>
      <c r="Z28" s="1450">
        <v>4</v>
      </c>
      <c r="AA28" s="1365" t="s">
        <v>45</v>
      </c>
      <c r="AB28" s="1450">
        <v>8</v>
      </c>
      <c r="AC28" s="1365" t="s">
        <v>10</v>
      </c>
      <c r="AD28" s="1450">
        <v>3</v>
      </c>
      <c r="AE28" s="1365" t="s">
        <v>13</v>
      </c>
      <c r="AF28" s="1365" t="s">
        <v>24</v>
      </c>
      <c r="AG28" s="1365">
        <f>IF(X28&gt;=1,(AB28*12+AD28)-(X28*12+Z28)+1,"")</f>
        <v>12</v>
      </c>
      <c r="AH28" s="1367" t="s">
        <v>38</v>
      </c>
      <c r="AI28" s="1369">
        <f>IFERROR(ROUNDDOWN(ROUND(L26*V28,0)*M26,0)*AG28,"")</f>
        <v>6709284</v>
      </c>
      <c r="AJ28" s="1452">
        <f>IFERROR(ROUNDDOWN(ROUND((L26*(V28-AX26)),0)*M26,0)*AG28,"")</f>
        <v>4825164</v>
      </c>
      <c r="AK28" s="1373">
        <f>IFERROR(IF(OR(N26="",N27="",N29=""),0,ROUNDDOWN(ROUNDDOWN(ROUND(L26*VLOOKUP(K26,【参考】数式用!$A$5:$AB$27,MATCH("新加算Ⅳ",【参考】数式用!$B$4:$AB$4,0)+1,0),0)*M26,0)*AG28*0.5,0)),"")</f>
        <v>2435562</v>
      </c>
      <c r="AL28" s="1361" t="str">
        <f>IF(U28&lt;&gt;"","新規に適用","")</f>
        <v>新規に適用</v>
      </c>
      <c r="AM28" s="1375">
        <f>IFERROR(IF(OR(N29="ベア加算",N29=""),0, IF(OR(U26="新加算Ⅰ",U26="新加算Ⅱ",U26="新加算Ⅲ",U26="新加算Ⅳ"),0,ROUNDDOWN(ROUND(L26*VLOOKUP(K26,【参考】数式用!$A$5:$I$27,MATCH("ベア加算",【参考】数式用!$B$4:$I$4,0)+1,0),0)*M26,0)*AG28)),"")</f>
        <v>781212</v>
      </c>
      <c r="AN28" s="1345" t="str">
        <f>IF(AND(U28&lt;&gt;"",AN26=""),"新規に適用",IF(AND(U28&lt;&gt;"",AN26&lt;&gt;""),"継続で適用",""))</f>
        <v>新規に適用</v>
      </c>
      <c r="AO28" s="1345" t="str">
        <f>IF(AND(U28&lt;&gt;"",AO26=""),"新規に適用",IF(AND(U28&lt;&gt;"",AO26&lt;&gt;""),"継続で適用",""))</f>
        <v>新規に適用</v>
      </c>
      <c r="AP28" s="1393"/>
      <c r="AQ28" s="1345" t="str">
        <f>IF(AND(U28&lt;&gt;"",AQ26=""),"新規に適用",IF(AND(U28&lt;&gt;"",AQ26&lt;&gt;""),"継続で適用",""))</f>
        <v>新規に適用</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315"/>
      <c r="B29" s="1419"/>
      <c r="C29" s="1420"/>
      <c r="D29" s="1420"/>
      <c r="E29" s="1420"/>
      <c r="F29" s="1421"/>
      <c r="G29" s="1269"/>
      <c r="H29" s="1269"/>
      <c r="I29" s="1269"/>
      <c r="J29" s="1424"/>
      <c r="K29" s="1269"/>
      <c r="L29" s="1455"/>
      <c r="M29" s="1457"/>
      <c r="N29" s="662" t="str">
        <f>IF('別紙様式2-2（４・５月分）'!Q25="","",'別紙様式2-2（４・５月分）'!Q25)</f>
        <v>ベア加算なし</v>
      </c>
      <c r="O29" s="1428"/>
      <c r="P29" s="1402"/>
      <c r="Q29" s="1461"/>
      <c r="R29" s="1406"/>
      <c r="S29" s="1408"/>
      <c r="T29" s="1410"/>
      <c r="U29" s="1412"/>
      <c r="V29" s="1414"/>
      <c r="W29" s="1416"/>
      <c r="X29" s="1451"/>
      <c r="Y29" s="1366"/>
      <c r="Z29" s="1451"/>
      <c r="AA29" s="1366"/>
      <c r="AB29" s="1451"/>
      <c r="AC29" s="1366"/>
      <c r="AD29" s="1451"/>
      <c r="AE29" s="1366"/>
      <c r="AF29" s="1366"/>
      <c r="AG29" s="1366"/>
      <c r="AH29" s="1368"/>
      <c r="AI29" s="1370"/>
      <c r="AJ29" s="1453"/>
      <c r="AK29" s="1374"/>
      <c r="AL29" s="1362"/>
      <c r="AM29" s="1376"/>
      <c r="AN29" s="1346"/>
      <c r="AO29" s="1346"/>
      <c r="AP29" s="1394"/>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313">
        <v>5</v>
      </c>
      <c r="B30" s="1298">
        <f>IF(基本情報入力シート!C58="","",基本情報入力シート!C58)</f>
        <v>1334567893</v>
      </c>
      <c r="C30" s="1299"/>
      <c r="D30" s="1299"/>
      <c r="E30" s="1299"/>
      <c r="F30" s="1300"/>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422" t="str">
        <f>IF(基本情報入力シート!X58="","",基本情報入力シート!X58)</f>
        <v>介護老人福祉施設○○園</v>
      </c>
      <c r="K30" s="1267"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25">
        <f>IF(SUM('別紙様式2-2（４・５月分）'!R26:R28)=0,"",SUM('別紙様式2-2（４・５月分）'!R26:R28))</f>
        <v>0.06</v>
      </c>
      <c r="P30" s="1429" t="str">
        <f>IFERROR(VLOOKUP('別紙様式2-2（４・５月分）'!AR26,【参考】数式用!$AT$5:$AU$22,2,FALSE),"")</f>
        <v/>
      </c>
      <c r="Q30" s="1430"/>
      <c r="R30" s="1431"/>
      <c r="S30" s="1435" t="str">
        <f>IFERROR(VLOOKUP(K30,【参考】数式用!$A$5:$AB$27,MATCH(P30,【参考】数式用!$B$4:$AB$4,0)+1,0),"")</f>
        <v/>
      </c>
      <c r="T30" s="1437" t="s">
        <v>2189</v>
      </c>
      <c r="U30" s="1458" t="s">
        <v>2425</v>
      </c>
      <c r="V30" s="1441" t="str">
        <f>IFERROR(VLOOKUP(K30,【参考】数式用!$A$5:$AB$27,MATCH(U30,【参考】数式用!$B$4:$AB$4,0)+1,0),"")</f>
        <v/>
      </c>
      <c r="W30" s="1443"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89">
        <f>IFERROR(IF(OR(N33="ベア加算",N33=""),0, IF(OR(U30="新加算Ⅰ",U30="新加算Ⅱ",U30="新加算Ⅲ",U30="新加算Ⅳ"),ROUNDDOWN(ROUND(L30*VLOOKUP(K30,【参考】数式用!$A$5:$I$27,MATCH("ベア加算",【参考】数式用!$B$4:$I$4,0)+1,0),0)*M30,0)*AG30,0)),"")</f>
        <v>0</v>
      </c>
      <c r="AN30" s="1359"/>
      <c r="AO30" s="1391"/>
      <c r="AP30" s="1395"/>
      <c r="AQ30" s="1395"/>
      <c r="AR30" s="1397"/>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314"/>
      <c r="B31" s="1301"/>
      <c r="C31" s="1302"/>
      <c r="D31" s="1302"/>
      <c r="E31" s="1302"/>
      <c r="F31" s="1303"/>
      <c r="G31" s="1268"/>
      <c r="H31" s="1268"/>
      <c r="I31" s="1268"/>
      <c r="J31" s="1423"/>
      <c r="K31" s="1268"/>
      <c r="L31" s="1454"/>
      <c r="M31" s="1463"/>
      <c r="N31" s="1399" t="str">
        <f>IF('別紙様式2-2（４・５月分）'!Q27="","",'別紙様式2-2（４・５月分）'!Q27)</f>
        <v/>
      </c>
      <c r="O31" s="1426"/>
      <c r="P31" s="1432"/>
      <c r="Q31" s="1433"/>
      <c r="R31" s="1434"/>
      <c r="S31" s="1436"/>
      <c r="T31" s="1438"/>
      <c r="U31" s="1459"/>
      <c r="V31" s="1442"/>
      <c r="W31" s="1444"/>
      <c r="X31" s="1378"/>
      <c r="Y31" s="1380"/>
      <c r="Z31" s="1378"/>
      <c r="AA31" s="1380"/>
      <c r="AB31" s="1378"/>
      <c r="AC31" s="1380"/>
      <c r="AD31" s="1378"/>
      <c r="AE31" s="1380"/>
      <c r="AF31" s="1380"/>
      <c r="AG31" s="1380"/>
      <c r="AH31" s="1382"/>
      <c r="AI31" s="1384"/>
      <c r="AJ31" s="1386"/>
      <c r="AK31" s="1388"/>
      <c r="AL31" s="1364"/>
      <c r="AM31" s="1390"/>
      <c r="AN31" s="1360"/>
      <c r="AO31" s="1392"/>
      <c r="AP31" s="1396"/>
      <c r="AQ31" s="1396"/>
      <c r="AR31" s="1398"/>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1"/>
      <c r="C32" s="1302"/>
      <c r="D32" s="1302"/>
      <c r="E32" s="1302"/>
      <c r="F32" s="1303"/>
      <c r="G32" s="1268"/>
      <c r="H32" s="1268"/>
      <c r="I32" s="1268"/>
      <c r="J32" s="1423"/>
      <c r="K32" s="1268"/>
      <c r="L32" s="1454"/>
      <c r="M32" s="1463"/>
      <c r="N32" s="1400"/>
      <c r="O32" s="1427"/>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65" t="s">
        <v>10</v>
      </c>
      <c r="Z32" s="1450">
        <v>4</v>
      </c>
      <c r="AA32" s="1365" t="s">
        <v>45</v>
      </c>
      <c r="AB32" s="1450">
        <v>8</v>
      </c>
      <c r="AC32" s="1365" t="s">
        <v>10</v>
      </c>
      <c r="AD32" s="1450">
        <v>3</v>
      </c>
      <c r="AE32" s="1365" t="s">
        <v>13</v>
      </c>
      <c r="AF32" s="1365" t="s">
        <v>24</v>
      </c>
      <c r="AG32" s="1365">
        <f>IF(X32&gt;=1,(AB32*12+AD32)-(X32*12+Z32)+1,"")</f>
        <v>12</v>
      </c>
      <c r="AH32" s="1367" t="s">
        <v>38</v>
      </c>
      <c r="AI32" s="1369" t="str">
        <f>IFERROR(ROUNDDOWN(ROUND(L30*V32,0)*M30,0)*AG32,"")</f>
        <v/>
      </c>
      <c r="AJ32" s="1452" t="str">
        <f>IFERROR(ROUNDDOWN(ROUND((L30*(V32-AX30)),0)*M30,0)*AG32,"")</f>
        <v/>
      </c>
      <c r="AK32" s="1373">
        <f>IFERROR(IF(OR(N30="",N31="",N33=""),0,ROUNDDOWN(ROUNDDOWN(ROUND(L30*VLOOKUP(K30,【参考】数式用!$A$5:$AB$27,MATCH("新加算Ⅳ",【参考】数式用!$B$4:$AB$4,0)+1,0),0)*M30,0)*AG32*0.5,0)),"")</f>
        <v>0</v>
      </c>
      <c r="AL32" s="1361" t="str">
        <f>IF(U32&lt;&gt;"","新規に適用","")</f>
        <v/>
      </c>
      <c r="AM32" s="1375">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3"/>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315"/>
      <c r="B33" s="1419"/>
      <c r="C33" s="1420"/>
      <c r="D33" s="1420"/>
      <c r="E33" s="1420"/>
      <c r="F33" s="1421"/>
      <c r="G33" s="1269"/>
      <c r="H33" s="1269"/>
      <c r="I33" s="1269"/>
      <c r="J33" s="1424"/>
      <c r="K33" s="1269"/>
      <c r="L33" s="1455"/>
      <c r="M33" s="1464"/>
      <c r="N33" s="662" t="str">
        <f>IF('別紙様式2-2（４・５月分）'!Q28="","",'別紙様式2-2（４・５月分）'!Q28)</f>
        <v/>
      </c>
      <c r="O33" s="1428"/>
      <c r="P33" s="1402"/>
      <c r="Q33" s="1404"/>
      <c r="R33" s="1406"/>
      <c r="S33" s="1408"/>
      <c r="T33" s="1410"/>
      <c r="U33" s="1412"/>
      <c r="V33" s="1414"/>
      <c r="W33" s="1416"/>
      <c r="X33" s="1451"/>
      <c r="Y33" s="1366"/>
      <c r="Z33" s="1451"/>
      <c r="AA33" s="1366"/>
      <c r="AB33" s="1451"/>
      <c r="AC33" s="1366"/>
      <c r="AD33" s="1451"/>
      <c r="AE33" s="1366"/>
      <c r="AF33" s="1366"/>
      <c r="AG33" s="1366"/>
      <c r="AH33" s="1368"/>
      <c r="AI33" s="1370"/>
      <c r="AJ33" s="1453"/>
      <c r="AK33" s="1374"/>
      <c r="AL33" s="1362"/>
      <c r="AM33" s="1376"/>
      <c r="AN33" s="1346"/>
      <c r="AO33" s="1346"/>
      <c r="AP33" s="1394"/>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1">
        <f>IF(基本情報入力シート!C59="","",基本情報入力シート!C59)</f>
        <v>1334567893</v>
      </c>
      <c r="C34" s="1302"/>
      <c r="D34" s="1302"/>
      <c r="E34" s="1302"/>
      <c r="F34" s="1303"/>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423"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446">
        <f>IF(基本情報入力シート!AC59="","",基本情報入力シート!AC59)</f>
        <v>10.68</v>
      </c>
      <c r="N34" s="659" t="str">
        <f>IF('別紙様式2-2（４・５月分）'!Q29="","",'別紙様式2-2（４・５月分）'!Q29)</f>
        <v>処遇加算Ⅰ</v>
      </c>
      <c r="O34" s="1425">
        <f>IF(SUM('別紙様式2-2（４・５月分）'!R29:R31)=0,"",SUM('別紙様式2-2（４・５月分）'!R29:R31))</f>
        <v>0.10600000000000001</v>
      </c>
      <c r="P34" s="1429" t="str">
        <f>IFERROR(VLOOKUP('別紙様式2-2（４・５月分）'!AR29,【参考】数式用!$AT$5:$AU$22,2,FALSE),"")</f>
        <v>新加算Ⅴ（３）</v>
      </c>
      <c r="Q34" s="1430"/>
      <c r="R34" s="1431"/>
      <c r="S34" s="1435">
        <f>IFERROR(VLOOKUP(K34,【参考】数式用!$A$5:$AB$27,MATCH(P34,【参考】数式用!$B$4:$AB$4,0)+1,0),"")</f>
        <v>0.12000000000000001</v>
      </c>
      <c r="T34" s="1437" t="s">
        <v>2189</v>
      </c>
      <c r="U34" s="1439" t="s">
        <v>2114</v>
      </c>
      <c r="V34" s="1441">
        <f>IFERROR(VLOOKUP(K34,【参考】数式用!$A$5:$AB$27,MATCH(U34,【参考】数式用!$B$4:$AB$4,0)+1,0),"")</f>
        <v>0.13600000000000001</v>
      </c>
      <c r="W34" s="1443"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89">
        <f>IFERROR(IF(OR(N37="ベア加算",N37=""),0, IF(OR(U34="新加算Ⅰ",U34="新加算Ⅱ",U34="新加算Ⅲ",U34="新加算Ⅳ"),ROUNDDOWN(ROUND(L34*VLOOKUP(K34,【参考】数式用!$A$5:$I$27,MATCH("ベア加算",【参考】数式用!$B$4:$I$4,0)+1,0),0)*M34,0)*AG34,0)),"")</f>
        <v>3306520</v>
      </c>
      <c r="AN34" s="1359" t="s">
        <v>165</v>
      </c>
      <c r="AO34" s="1391" t="s">
        <v>165</v>
      </c>
      <c r="AP34" s="1395"/>
      <c r="AQ34" s="1395" t="s">
        <v>2197</v>
      </c>
      <c r="AR34" s="1397">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3">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314"/>
      <c r="B35" s="1301"/>
      <c r="C35" s="1302"/>
      <c r="D35" s="1302"/>
      <c r="E35" s="1302"/>
      <c r="F35" s="1303"/>
      <c r="G35" s="1268"/>
      <c r="H35" s="1268"/>
      <c r="I35" s="1268"/>
      <c r="J35" s="1423"/>
      <c r="K35" s="1268"/>
      <c r="L35" s="1274"/>
      <c r="M35" s="1446"/>
      <c r="N35" s="1399" t="str">
        <f>IF('別紙様式2-2（４・５月分）'!Q30="","",'別紙様式2-2（４・５月分）'!Q30)</f>
        <v>特定加算Ⅱ</v>
      </c>
      <c r="O35" s="1426"/>
      <c r="P35" s="1432"/>
      <c r="Q35" s="1433"/>
      <c r="R35" s="1434"/>
      <c r="S35" s="1436"/>
      <c r="T35" s="1438"/>
      <c r="U35" s="1440"/>
      <c r="V35" s="1442"/>
      <c r="W35" s="1444"/>
      <c r="X35" s="1378"/>
      <c r="Y35" s="1380"/>
      <c r="Z35" s="1378"/>
      <c r="AA35" s="1380"/>
      <c r="AB35" s="1378"/>
      <c r="AC35" s="1380"/>
      <c r="AD35" s="1378"/>
      <c r="AE35" s="1380"/>
      <c r="AF35" s="1380"/>
      <c r="AG35" s="1380"/>
      <c r="AH35" s="1382"/>
      <c r="AI35" s="1384"/>
      <c r="AJ35" s="1386"/>
      <c r="AK35" s="1388"/>
      <c r="AL35" s="1364"/>
      <c r="AM35" s="1390"/>
      <c r="AN35" s="1360"/>
      <c r="AO35" s="1392"/>
      <c r="AP35" s="1396"/>
      <c r="AQ35" s="1396"/>
      <c r="AR35" s="1398"/>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1"/>
      <c r="C36" s="1302"/>
      <c r="D36" s="1302"/>
      <c r="E36" s="1302"/>
      <c r="F36" s="1303"/>
      <c r="G36" s="1268"/>
      <c r="H36" s="1268"/>
      <c r="I36" s="1268"/>
      <c r="J36" s="1423"/>
      <c r="K36" s="1268"/>
      <c r="L36" s="1274"/>
      <c r="M36" s="1446"/>
      <c r="N36" s="1400"/>
      <c r="O36" s="1427"/>
      <c r="P36" s="1401" t="s">
        <v>2196</v>
      </c>
      <c r="Q36" s="1403" t="str">
        <f>IFERROR(VLOOKUP('別紙様式2-2（４・５月分）'!AR29,【参考】数式用!$AT$5:$AV$22,3,FALSE),"")</f>
        <v xml:space="preserve"> </v>
      </c>
      <c r="R36" s="1405" t="s">
        <v>2207</v>
      </c>
      <c r="S36" s="1445" t="str">
        <f>IFERROR(VLOOKUP(K34,【参考】数式用!$A$5:$AB$27,MATCH(Q36,【参考】数式用!$B$4:$AB$4,0)+1,0),"")</f>
        <v/>
      </c>
      <c r="T36" s="1409" t="s">
        <v>231</v>
      </c>
      <c r="U36" s="1411"/>
      <c r="V36" s="1413" t="str">
        <f>IFERROR(VLOOKUP(K34,【参考】数式用!$A$5:$AB$27,MATCH(U36,【参考】数式用!$B$4:$AB$4,0)+1,0),"")</f>
        <v/>
      </c>
      <c r="W36" s="1415" t="s">
        <v>19</v>
      </c>
      <c r="X36" s="1450">
        <v>7</v>
      </c>
      <c r="Y36" s="1365" t="s">
        <v>10</v>
      </c>
      <c r="Z36" s="1450">
        <v>4</v>
      </c>
      <c r="AA36" s="1365" t="s">
        <v>45</v>
      </c>
      <c r="AB36" s="1450">
        <v>8</v>
      </c>
      <c r="AC36" s="1365" t="s">
        <v>10</v>
      </c>
      <c r="AD36" s="1450">
        <v>3</v>
      </c>
      <c r="AE36" s="1365" t="s">
        <v>2188</v>
      </c>
      <c r="AF36" s="1365" t="s">
        <v>24</v>
      </c>
      <c r="AG36" s="1365">
        <f>IF(X36&gt;=1,(AB36*12+AD36)-(X36*12+Z36)+1,"")</f>
        <v>12</v>
      </c>
      <c r="AH36" s="1367" t="s">
        <v>38</v>
      </c>
      <c r="AI36" s="1369" t="str">
        <f>IFERROR(ROUNDDOWN(ROUND(L34*V36,0)*M34,0)*AG36,"")</f>
        <v/>
      </c>
      <c r="AJ36" s="1452" t="str">
        <f>IFERROR(ROUNDDOWN(ROUND((L34*(V36-AX34)),0)*M34,0)*AG36,"")</f>
        <v/>
      </c>
      <c r="AK36" s="1373">
        <f>IFERROR(IF(OR(N34="",N35="",N37=""),0,ROUNDDOWN(ROUNDDOWN(ROUND(L34*VLOOKUP(K34,【参考】数式用!$A$5:$AB$27,MATCH("新加算Ⅳ",【参考】数式用!$B$4:$AB$4,0)+1,0),0)*M34,0)*AG36*0.5,0)),"")</f>
        <v>11159532</v>
      </c>
      <c r="AL36" s="1361" t="str">
        <f t="shared" ref="AL36" si="14">IF(U36&lt;&gt;"","新規に適用","")</f>
        <v/>
      </c>
      <c r="AM36" s="1375">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3"/>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315"/>
      <c r="B37" s="1419"/>
      <c r="C37" s="1509"/>
      <c r="D37" s="1420"/>
      <c r="E37" s="1420"/>
      <c r="F37" s="1421"/>
      <c r="G37" s="1269"/>
      <c r="H37" s="1269"/>
      <c r="I37" s="1269"/>
      <c r="J37" s="1424"/>
      <c r="K37" s="1269"/>
      <c r="L37" s="1275"/>
      <c r="M37" s="1447"/>
      <c r="N37" s="662" t="str">
        <f>IF('別紙様式2-2（４・５月分）'!Q31="","",'別紙様式2-2（４・５月分）'!Q31)</f>
        <v>ベア加算なし</v>
      </c>
      <c r="O37" s="1428"/>
      <c r="P37" s="1402"/>
      <c r="Q37" s="1404"/>
      <c r="R37" s="1406"/>
      <c r="S37" s="1408"/>
      <c r="T37" s="1410"/>
      <c r="U37" s="1412"/>
      <c r="V37" s="1414"/>
      <c r="W37" s="1416"/>
      <c r="X37" s="1451"/>
      <c r="Y37" s="1366"/>
      <c r="Z37" s="1451"/>
      <c r="AA37" s="1366"/>
      <c r="AB37" s="1451"/>
      <c r="AC37" s="1366"/>
      <c r="AD37" s="1451"/>
      <c r="AE37" s="1366"/>
      <c r="AF37" s="1366"/>
      <c r="AG37" s="1366"/>
      <c r="AH37" s="1368"/>
      <c r="AI37" s="1370"/>
      <c r="AJ37" s="1453"/>
      <c r="AK37" s="1374"/>
      <c r="AL37" s="1362"/>
      <c r="AM37" s="1376"/>
      <c r="AN37" s="1346"/>
      <c r="AO37" s="1346"/>
      <c r="AP37" s="1394"/>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313">
        <v>7</v>
      </c>
      <c r="B38" s="1298">
        <f>IF(基本情報入力シート!C60="","",基本情報入力シート!C60)</f>
        <v>1334567894</v>
      </c>
      <c r="C38" s="1299"/>
      <c r="D38" s="1299"/>
      <c r="E38" s="1299"/>
      <c r="F38" s="1300"/>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42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425">
        <f>IF(SUM('別紙様式2-2（４・５月分）'!R32:R34)=0,"",SUM('別紙様式2-2（４・５月分）'!R32:R34))</f>
        <v>5.6000000000000001E-2</v>
      </c>
      <c r="P38" s="1429" t="str">
        <f>IFERROR(VLOOKUP('別紙様式2-2（４・５月分）'!AR32,【参考】数式用!$AT$5:$AU$22,2,FALSE),"")</f>
        <v>新加算Ⅴ（12）</v>
      </c>
      <c r="Q38" s="1430"/>
      <c r="R38" s="1431"/>
      <c r="S38" s="1435">
        <f>IFERROR(VLOOKUP(K38,【参考】数式用!$A$5:$AB$27,MATCH(P38,【参考】数式用!$B$4:$AB$4,0)+1,0),"")</f>
        <v>7.0000000000000007E-2</v>
      </c>
      <c r="T38" s="1437" t="s">
        <v>2189</v>
      </c>
      <c r="U38" s="1439" t="s">
        <v>2114</v>
      </c>
      <c r="V38" s="1441">
        <f>IFERROR(VLOOKUP(K38,【参考】数式用!$A$5:$AB$27,MATCH(U38,【参考】数式用!$B$4:$AB$4,0)+1,0),"")</f>
        <v>0.13600000000000001</v>
      </c>
      <c r="W38" s="1443"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89">
        <f>IFERROR(IF(OR(N41="ベア加算",N41=""),0, IF(OR(U38="新加算Ⅰ",U38="新加算Ⅱ",U38="新加算Ⅲ",U38="新加算Ⅳ"),ROUNDDOWN(ROUND(L38*VLOOKUP(K38,【参考】数式用!$A$5:$I$27,MATCH("ベア加算",【参考】数式用!$B$4:$I$4,0)+1,0),0)*M38,0)*AG38,0)),"")</f>
        <v>410670</v>
      </c>
      <c r="AN38" s="1359" t="s">
        <v>165</v>
      </c>
      <c r="AO38" s="1391" t="s">
        <v>2197</v>
      </c>
      <c r="AP38" s="1395"/>
      <c r="AQ38" s="1395" t="s">
        <v>2197</v>
      </c>
      <c r="AR38" s="1397"/>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17">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314"/>
      <c r="B39" s="1301"/>
      <c r="C39" s="1302"/>
      <c r="D39" s="1302"/>
      <c r="E39" s="1302"/>
      <c r="F39" s="1303"/>
      <c r="G39" s="1268"/>
      <c r="H39" s="1268"/>
      <c r="I39" s="1268"/>
      <c r="J39" s="1423"/>
      <c r="K39" s="1268"/>
      <c r="L39" s="1274"/>
      <c r="M39" s="1277"/>
      <c r="N39" s="1399" t="str">
        <f>IF('別紙様式2-2（４・５月分）'!Q33="","",'別紙様式2-2（４・５月分）'!Q33)</f>
        <v>特定加算Ⅱ</v>
      </c>
      <c r="O39" s="1426"/>
      <c r="P39" s="1432"/>
      <c r="Q39" s="1433"/>
      <c r="R39" s="1434"/>
      <c r="S39" s="1436"/>
      <c r="T39" s="1438"/>
      <c r="U39" s="1440"/>
      <c r="V39" s="1442"/>
      <c r="W39" s="1444"/>
      <c r="X39" s="1378"/>
      <c r="Y39" s="1380"/>
      <c r="Z39" s="1378"/>
      <c r="AA39" s="1380"/>
      <c r="AB39" s="1378"/>
      <c r="AC39" s="1380"/>
      <c r="AD39" s="1378"/>
      <c r="AE39" s="1380"/>
      <c r="AF39" s="1380"/>
      <c r="AG39" s="1380"/>
      <c r="AH39" s="1382"/>
      <c r="AI39" s="1384"/>
      <c r="AJ39" s="1386"/>
      <c r="AK39" s="1388"/>
      <c r="AL39" s="1364"/>
      <c r="AM39" s="1390"/>
      <c r="AN39" s="1360"/>
      <c r="AO39" s="1392"/>
      <c r="AP39" s="1396"/>
      <c r="AQ39" s="1396"/>
      <c r="AR39" s="1398"/>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1"/>
      <c r="C40" s="1302"/>
      <c r="D40" s="1302"/>
      <c r="E40" s="1302"/>
      <c r="F40" s="1303"/>
      <c r="G40" s="1268"/>
      <c r="H40" s="1268"/>
      <c r="I40" s="1268"/>
      <c r="J40" s="1423"/>
      <c r="K40" s="1268"/>
      <c r="L40" s="1274"/>
      <c r="M40" s="1277"/>
      <c r="N40" s="1400"/>
      <c r="O40" s="1427"/>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65" t="s">
        <v>10</v>
      </c>
      <c r="Z40" s="1417">
        <v>4</v>
      </c>
      <c r="AA40" s="1365" t="s">
        <v>45</v>
      </c>
      <c r="AB40" s="1417">
        <v>8</v>
      </c>
      <c r="AC40" s="1365" t="s">
        <v>10</v>
      </c>
      <c r="AD40" s="1417">
        <v>3</v>
      </c>
      <c r="AE40" s="1365" t="s">
        <v>13</v>
      </c>
      <c r="AF40" s="1365" t="s">
        <v>24</v>
      </c>
      <c r="AG40" s="1365">
        <f>IF(X40&gt;=1,(AB40*12+AD40)-(X40*12+Z40)+1,"")</f>
        <v>12</v>
      </c>
      <c r="AH40" s="1367" t="s">
        <v>38</v>
      </c>
      <c r="AI40" s="1369" t="str">
        <f>IFERROR(ROUNDDOWN(ROUND(L38*V40,0)*M38,0)*AG40,"")</f>
        <v/>
      </c>
      <c r="AJ40" s="1371" t="str">
        <f>IFERROR(ROUNDDOWN(ROUND((L38*(V40-AX38)),0)*M38,0)*AG40,"")</f>
        <v/>
      </c>
      <c r="AK40" s="1373">
        <f>IFERROR(IF(OR(N38="",N39="",N41=""),0,ROUNDDOWN(ROUNDDOWN(ROUND(L38*VLOOKUP(K38,【参考】数式用!$A$5:$AB$27,MATCH("新加算Ⅳ",【参考】数式用!$B$4:$AB$4,0)+1,0),0)*M38,0)*AG40*0.5,0)),"")</f>
        <v>1386018</v>
      </c>
      <c r="AL40" s="1361" t="str">
        <f t="shared" ref="AL40" si="18">IF(U40&lt;&gt;"","新規に適用","")</f>
        <v/>
      </c>
      <c r="AM40" s="1375">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3"/>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315"/>
      <c r="B41" s="1419"/>
      <c r="C41" s="1420"/>
      <c r="D41" s="1420"/>
      <c r="E41" s="1420"/>
      <c r="F41" s="1421"/>
      <c r="G41" s="1269"/>
      <c r="H41" s="1269"/>
      <c r="I41" s="1269"/>
      <c r="J41" s="1424"/>
      <c r="K41" s="1269"/>
      <c r="L41" s="1275"/>
      <c r="M41" s="1278"/>
      <c r="N41" s="662" t="str">
        <f>IF('別紙様式2-2（４・５月分）'!Q34="","",'別紙様式2-2（４・５月分）'!Q34)</f>
        <v>ベア加算なし</v>
      </c>
      <c r="O41" s="1428"/>
      <c r="P41" s="1402"/>
      <c r="Q41" s="1404"/>
      <c r="R41" s="1406"/>
      <c r="S41" s="1408"/>
      <c r="T41" s="1410"/>
      <c r="U41" s="1412"/>
      <c r="V41" s="1414"/>
      <c r="W41" s="1416"/>
      <c r="X41" s="1418"/>
      <c r="Y41" s="1366"/>
      <c r="Z41" s="1418"/>
      <c r="AA41" s="1366"/>
      <c r="AB41" s="1418"/>
      <c r="AC41" s="1366"/>
      <c r="AD41" s="1418"/>
      <c r="AE41" s="1366"/>
      <c r="AF41" s="1366"/>
      <c r="AG41" s="1366"/>
      <c r="AH41" s="1368"/>
      <c r="AI41" s="1370"/>
      <c r="AJ41" s="1372"/>
      <c r="AK41" s="1374"/>
      <c r="AL41" s="1362"/>
      <c r="AM41" s="1376"/>
      <c r="AN41" s="1346"/>
      <c r="AO41" s="1346"/>
      <c r="AP41" s="1394"/>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23" t="str">
        <f>IF(基本情報入力シート!X61="","",基本情報入力シート!X61)</f>
        <v/>
      </c>
      <c r="K42" s="1268" t="str">
        <f>IF(基本情報入力シート!Y61="","",基本情報入力シート!Y61)</f>
        <v/>
      </c>
      <c r="L42" s="1274" t="str">
        <f>IF(基本情報入力シート!AB61="","",基本情報入力シート!AB61)</f>
        <v/>
      </c>
      <c r="M42" s="1446" t="str">
        <f>IF(基本情報入力シート!AC61="","",基本情報入力シート!AC61)</f>
        <v/>
      </c>
      <c r="N42" s="659" t="str">
        <f>IF('別紙様式2-2（４・５月分）'!Q35="","",'別紙様式2-2（４・５月分）'!Q35)</f>
        <v/>
      </c>
      <c r="O42" s="1425" t="str">
        <f>IF(SUM('別紙様式2-2（４・５月分）'!R35:R37)=0,"",SUM('別紙様式2-2（４・５月分）'!R35:R37))</f>
        <v/>
      </c>
      <c r="P42" s="1429" t="str">
        <f>IFERROR(VLOOKUP('別紙様式2-2（４・５月分）'!AR35,【参考】数式用!$AT$5:$AU$22,2,FALSE),"")</f>
        <v/>
      </c>
      <c r="Q42" s="1430"/>
      <c r="R42" s="1431"/>
      <c r="S42" s="1435" t="str">
        <f>IFERROR(VLOOKUP(K42,【参考】数式用!$A$5:$AB$27,MATCH(P42,【参考】数式用!$B$4:$AB$4,0)+1,0),"")</f>
        <v/>
      </c>
      <c r="T42" s="1437" t="s">
        <v>2189</v>
      </c>
      <c r="U42" s="1439"/>
      <c r="V42" s="1441" t="str">
        <f>IFERROR(VLOOKUP(K42,【参考】数式用!$A$5:$AB$27,MATCH(U42,【参考】数式用!$B$4:$AB$4,0)+1,0),"")</f>
        <v/>
      </c>
      <c r="W42" s="1443"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89">
        <f>IFERROR(IF(OR(N45="ベア加算",N45=""),0, IF(OR(U42="新加算Ⅰ",U42="新加算Ⅱ",U42="新加算Ⅲ",U42="新加算Ⅳ"),ROUNDDOWN(ROUND(L42*VLOOKUP(K42,【参考】数式用!$A$5:$I$27,MATCH("ベア加算",【参考】数式用!$B$4:$I$4,0)+1,0),0)*M42,0)*AG42,0)),"")</f>
        <v>0</v>
      </c>
      <c r="AN42" s="1359"/>
      <c r="AO42" s="1391"/>
      <c r="AP42" s="1395"/>
      <c r="AQ42" s="1395"/>
      <c r="AR42" s="1397"/>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4"/>
      <c r="B43" s="1301"/>
      <c r="C43" s="1302"/>
      <c r="D43" s="1302"/>
      <c r="E43" s="1302"/>
      <c r="F43" s="1303"/>
      <c r="G43" s="1268"/>
      <c r="H43" s="1268"/>
      <c r="I43" s="1268"/>
      <c r="J43" s="1423"/>
      <c r="K43" s="1268"/>
      <c r="L43" s="1274"/>
      <c r="M43" s="1446"/>
      <c r="N43" s="1399" t="str">
        <f>IF('別紙様式2-2（４・５月分）'!Q36="","",'別紙様式2-2（４・５月分）'!Q36)</f>
        <v/>
      </c>
      <c r="O43" s="1426"/>
      <c r="P43" s="1432"/>
      <c r="Q43" s="1433"/>
      <c r="R43" s="1434"/>
      <c r="S43" s="1436"/>
      <c r="T43" s="1438"/>
      <c r="U43" s="1440"/>
      <c r="V43" s="1442"/>
      <c r="W43" s="1444"/>
      <c r="X43" s="1378"/>
      <c r="Y43" s="1380"/>
      <c r="Z43" s="1378"/>
      <c r="AA43" s="1380"/>
      <c r="AB43" s="1378"/>
      <c r="AC43" s="1380"/>
      <c r="AD43" s="1378"/>
      <c r="AE43" s="1380"/>
      <c r="AF43" s="1380"/>
      <c r="AG43" s="1380"/>
      <c r="AH43" s="1382"/>
      <c r="AI43" s="1384"/>
      <c r="AJ43" s="1386"/>
      <c r="AK43" s="1388"/>
      <c r="AL43" s="1364"/>
      <c r="AM43" s="1390"/>
      <c r="AN43" s="1360"/>
      <c r="AO43" s="1392"/>
      <c r="AP43" s="1396"/>
      <c r="AQ43" s="1396"/>
      <c r="AR43" s="1398"/>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23"/>
      <c r="K44" s="1268"/>
      <c r="L44" s="1274"/>
      <c r="M44" s="1446"/>
      <c r="N44" s="1400"/>
      <c r="O44" s="1427"/>
      <c r="P44" s="1401" t="s">
        <v>2196</v>
      </c>
      <c r="Q44" s="1403" t="str">
        <f>IFERROR(VLOOKUP('別紙様式2-2（４・５月分）'!AR35,【参考】数式用!$AT$5:$AV$22,3,FALSE),"")</f>
        <v/>
      </c>
      <c r="R44" s="1405" t="s">
        <v>2207</v>
      </c>
      <c r="S44" s="1445" t="str">
        <f>IFERROR(VLOOKUP(K42,【参考】数式用!$A$5:$AB$27,MATCH(Q44,【参考】数式用!$B$4:$AB$4,0)+1,0),"")</f>
        <v/>
      </c>
      <c r="T44" s="1409" t="s">
        <v>231</v>
      </c>
      <c r="U44" s="1411"/>
      <c r="V44" s="1413" t="str">
        <f>IFERROR(VLOOKUP(K42,【参考】数式用!$A$5:$AB$27,MATCH(U44,【参考】数式用!$B$4:$AB$4,0)+1,0),"")</f>
        <v/>
      </c>
      <c r="W44" s="1415" t="s">
        <v>19</v>
      </c>
      <c r="X44" s="1417">
        <v>7</v>
      </c>
      <c r="Y44" s="1365" t="s">
        <v>10</v>
      </c>
      <c r="Z44" s="1417">
        <v>4</v>
      </c>
      <c r="AA44" s="1365" t="s">
        <v>45</v>
      </c>
      <c r="AB44" s="1417">
        <v>8</v>
      </c>
      <c r="AC44" s="1365" t="s">
        <v>10</v>
      </c>
      <c r="AD44" s="1417">
        <v>3</v>
      </c>
      <c r="AE44" s="1365" t="s">
        <v>13</v>
      </c>
      <c r="AF44" s="1365" t="s">
        <v>24</v>
      </c>
      <c r="AG44" s="1365">
        <f>IF(X44&gt;=1,(AB44*12+AD44)-(X44*12+Z44)+1,"")</f>
        <v>12</v>
      </c>
      <c r="AH44" s="1367" t="s">
        <v>38</v>
      </c>
      <c r="AI44" s="1369" t="str">
        <f>IFERROR(ROUNDDOWN(ROUND(L42*V44,0)*M42,0)*AG44,"")</f>
        <v/>
      </c>
      <c r="AJ44" s="1371" t="str">
        <f>IFERROR(ROUNDDOWN(ROUND((L42*(V44-AX42)),0)*M42,0)*AG44,"")</f>
        <v/>
      </c>
      <c r="AK44" s="1373">
        <f>IFERROR(IF(OR(N42="",N43="",N45=""),0,ROUNDDOWN(ROUNDDOWN(ROUND(L42*VLOOKUP(K42,【参考】数式用!$A$5:$AB$27,MATCH("新加算Ⅳ",【参考】数式用!$B$4:$AB$4,0)+1,0),0)*M42,0)*AG44*0.5,0)),"")</f>
        <v>0</v>
      </c>
      <c r="AL44" s="1361" t="str">
        <f t="shared" ref="AL44" si="22">IF(U44&lt;&gt;"","新規に適用","")</f>
        <v/>
      </c>
      <c r="AM44" s="1375">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3"/>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5"/>
      <c r="B45" s="1419"/>
      <c r="C45" s="1420"/>
      <c r="D45" s="1420"/>
      <c r="E45" s="1420"/>
      <c r="F45" s="1421"/>
      <c r="G45" s="1269"/>
      <c r="H45" s="1269"/>
      <c r="I45" s="1269"/>
      <c r="J45" s="1424"/>
      <c r="K45" s="1269"/>
      <c r="L45" s="1275"/>
      <c r="M45" s="1447"/>
      <c r="N45" s="662" t="str">
        <f>IF('別紙様式2-2（４・５月分）'!Q37="","",'別紙様式2-2（４・５月分）'!Q37)</f>
        <v/>
      </c>
      <c r="O45" s="1428"/>
      <c r="P45" s="1402"/>
      <c r="Q45" s="1404"/>
      <c r="R45" s="1406"/>
      <c r="S45" s="1408"/>
      <c r="T45" s="1410"/>
      <c r="U45" s="1412"/>
      <c r="V45" s="1414"/>
      <c r="W45" s="1416"/>
      <c r="X45" s="1418"/>
      <c r="Y45" s="1366"/>
      <c r="Z45" s="1418"/>
      <c r="AA45" s="1366"/>
      <c r="AB45" s="1418"/>
      <c r="AC45" s="1366"/>
      <c r="AD45" s="1418"/>
      <c r="AE45" s="1366"/>
      <c r="AF45" s="1366"/>
      <c r="AG45" s="1366"/>
      <c r="AH45" s="1368"/>
      <c r="AI45" s="1370"/>
      <c r="AJ45" s="1372"/>
      <c r="AK45" s="1374"/>
      <c r="AL45" s="1362"/>
      <c r="AM45" s="1376"/>
      <c r="AN45" s="1346"/>
      <c r="AO45" s="1346"/>
      <c r="AP45" s="1394"/>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3">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2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25" t="str">
        <f>IF(SUM('別紙様式2-2（４・５月分）'!R38:R40)=0,"",SUM('別紙様式2-2（４・５月分）'!R38:R40))</f>
        <v/>
      </c>
      <c r="P46" s="1429" t="str">
        <f>IFERROR(VLOOKUP('別紙様式2-2（４・５月分）'!AR38,【参考】数式用!$AT$5:$AU$22,2,FALSE),"")</f>
        <v/>
      </c>
      <c r="Q46" s="1430"/>
      <c r="R46" s="1431"/>
      <c r="S46" s="1435" t="str">
        <f>IFERROR(VLOOKUP(K46,【参考】数式用!$A$5:$AB$27,MATCH(P46,【参考】数式用!$B$4:$AB$4,0)+1,0),"")</f>
        <v/>
      </c>
      <c r="T46" s="1437" t="s">
        <v>2189</v>
      </c>
      <c r="U46" s="1439"/>
      <c r="V46" s="1441" t="str">
        <f>IFERROR(VLOOKUP(K46,【参考】数式用!$A$5:$AB$27,MATCH(U46,【参考】数式用!$B$4:$AB$4,0)+1,0),"")</f>
        <v/>
      </c>
      <c r="W46" s="1443"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89">
        <f>IFERROR(IF(OR(N49="ベア加算",N49=""),0, IF(OR(U46="新加算Ⅰ",U46="新加算Ⅱ",U46="新加算Ⅲ",U46="新加算Ⅳ"),ROUNDDOWN(ROUND(L46*VLOOKUP(K46,【参考】数式用!$A$5:$I$27,MATCH("ベア加算",【参考】数式用!$B$4:$I$4,0)+1,0),0)*M46,0)*AG46,0)),"")</f>
        <v>0</v>
      </c>
      <c r="AN46" s="1359"/>
      <c r="AO46" s="1391"/>
      <c r="AP46" s="1395"/>
      <c r="AQ46" s="1395"/>
      <c r="AR46" s="1397"/>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4"/>
      <c r="B47" s="1301"/>
      <c r="C47" s="1302"/>
      <c r="D47" s="1302"/>
      <c r="E47" s="1302"/>
      <c r="F47" s="1303"/>
      <c r="G47" s="1268"/>
      <c r="H47" s="1268"/>
      <c r="I47" s="1268"/>
      <c r="J47" s="1423"/>
      <c r="K47" s="1268"/>
      <c r="L47" s="1274"/>
      <c r="M47" s="1277"/>
      <c r="N47" s="1399" t="str">
        <f>IF('別紙様式2-2（４・５月分）'!Q39="","",'別紙様式2-2（４・５月分）'!Q39)</f>
        <v/>
      </c>
      <c r="O47" s="1426"/>
      <c r="P47" s="1432"/>
      <c r="Q47" s="1433"/>
      <c r="R47" s="1434"/>
      <c r="S47" s="1436"/>
      <c r="T47" s="1438"/>
      <c r="U47" s="1440"/>
      <c r="V47" s="1442"/>
      <c r="W47" s="1444"/>
      <c r="X47" s="1378"/>
      <c r="Y47" s="1380"/>
      <c r="Z47" s="1378"/>
      <c r="AA47" s="1380"/>
      <c r="AB47" s="1378"/>
      <c r="AC47" s="1380"/>
      <c r="AD47" s="1378"/>
      <c r="AE47" s="1380"/>
      <c r="AF47" s="1380"/>
      <c r="AG47" s="1380"/>
      <c r="AH47" s="1382"/>
      <c r="AI47" s="1384"/>
      <c r="AJ47" s="1386"/>
      <c r="AK47" s="1388"/>
      <c r="AL47" s="1364"/>
      <c r="AM47" s="1390"/>
      <c r="AN47" s="1360"/>
      <c r="AO47" s="1392"/>
      <c r="AP47" s="1396"/>
      <c r="AQ47" s="1396"/>
      <c r="AR47" s="1398"/>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23"/>
      <c r="K48" s="1268"/>
      <c r="L48" s="1274"/>
      <c r="M48" s="1277"/>
      <c r="N48" s="1400"/>
      <c r="O48" s="1427"/>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65" t="s">
        <v>10</v>
      </c>
      <c r="Z48" s="1417">
        <v>4</v>
      </c>
      <c r="AA48" s="1365" t="s">
        <v>45</v>
      </c>
      <c r="AB48" s="1417">
        <v>8</v>
      </c>
      <c r="AC48" s="1365" t="s">
        <v>10</v>
      </c>
      <c r="AD48" s="1417">
        <v>3</v>
      </c>
      <c r="AE48" s="1365" t="s">
        <v>13</v>
      </c>
      <c r="AF48" s="1365" t="s">
        <v>24</v>
      </c>
      <c r="AG48" s="1365">
        <f>IF(X48&gt;=1,(AB48*12+AD48)-(X48*12+Z48)+1,"")</f>
        <v>12</v>
      </c>
      <c r="AH48" s="1367" t="s">
        <v>38</v>
      </c>
      <c r="AI48" s="1369" t="str">
        <f>IFERROR(ROUNDDOWN(ROUND(L46*V48,0)*M46,0)*AG48,"")</f>
        <v/>
      </c>
      <c r="AJ48" s="1371" t="str">
        <f>IFERROR(ROUNDDOWN(ROUND((L46*(V48-AX46)),0)*M46,0)*AG48,"")</f>
        <v/>
      </c>
      <c r="AK48" s="1373">
        <f>IFERROR(IF(OR(N46="",N47="",N49=""),0,ROUNDDOWN(ROUNDDOWN(ROUND(L46*VLOOKUP(K46,【参考】数式用!$A$5:$AB$27,MATCH("新加算Ⅳ",【参考】数式用!$B$4:$AB$4,0)+1,0),0)*M46,0)*AG48*0.5,0)),"")</f>
        <v>0</v>
      </c>
      <c r="AL48" s="1361" t="str">
        <f t="shared" ref="AL48" si="25">IF(U48&lt;&gt;"","新規に適用","")</f>
        <v/>
      </c>
      <c r="AM48" s="1375">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3"/>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5"/>
      <c r="B49" s="1419"/>
      <c r="C49" s="1420"/>
      <c r="D49" s="1420"/>
      <c r="E49" s="1420"/>
      <c r="F49" s="1421"/>
      <c r="G49" s="1269"/>
      <c r="H49" s="1269"/>
      <c r="I49" s="1269"/>
      <c r="J49" s="1424"/>
      <c r="K49" s="1269"/>
      <c r="L49" s="1275"/>
      <c r="M49" s="1278"/>
      <c r="N49" s="662" t="str">
        <f>IF('別紙様式2-2（４・５月分）'!Q40="","",'別紙様式2-2（４・５月分）'!Q40)</f>
        <v/>
      </c>
      <c r="O49" s="1428"/>
      <c r="P49" s="1402"/>
      <c r="Q49" s="1404"/>
      <c r="R49" s="1406"/>
      <c r="S49" s="1408"/>
      <c r="T49" s="1410"/>
      <c r="U49" s="1412"/>
      <c r="V49" s="1414"/>
      <c r="W49" s="1416"/>
      <c r="X49" s="1418"/>
      <c r="Y49" s="1366"/>
      <c r="Z49" s="1418"/>
      <c r="AA49" s="1366"/>
      <c r="AB49" s="1418"/>
      <c r="AC49" s="1366"/>
      <c r="AD49" s="1418"/>
      <c r="AE49" s="1366"/>
      <c r="AF49" s="1366"/>
      <c r="AG49" s="1366"/>
      <c r="AH49" s="1368"/>
      <c r="AI49" s="1370"/>
      <c r="AJ49" s="1372"/>
      <c r="AK49" s="1374"/>
      <c r="AL49" s="1362"/>
      <c r="AM49" s="1376"/>
      <c r="AN49" s="1346"/>
      <c r="AO49" s="1346"/>
      <c r="AP49" s="1394"/>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3">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2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25" t="str">
        <f>IF(SUM('別紙様式2-2（４・５月分）'!R41:R43)=0,"",SUM('別紙様式2-2（４・５月分）'!R41:R43))</f>
        <v/>
      </c>
      <c r="P50" s="1429" t="str">
        <f>IFERROR(VLOOKUP('別紙様式2-2（４・５月分）'!AR41,【参考】数式用!$AT$5:$AU$22,2,FALSE),"")</f>
        <v/>
      </c>
      <c r="Q50" s="1430"/>
      <c r="R50" s="1431"/>
      <c r="S50" s="1435" t="str">
        <f>IFERROR(VLOOKUP(K50,【参考】数式用!$A$5:$AB$27,MATCH(P50,【参考】数式用!$B$4:$AB$4,0)+1,0),"")</f>
        <v/>
      </c>
      <c r="T50" s="1437" t="s">
        <v>2189</v>
      </c>
      <c r="U50" s="1439"/>
      <c r="V50" s="1441" t="str">
        <f>IFERROR(VLOOKUP(K50,【参考】数式用!$A$5:$AB$27,MATCH(U50,【参考】数式用!$B$4:$AB$4,0)+1,0),"")</f>
        <v/>
      </c>
      <c r="W50" s="1443"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89">
        <f>IFERROR(IF(OR(N53="ベア加算",N53=""),0, IF(OR(U50="新加算Ⅰ",U50="新加算Ⅱ",U50="新加算Ⅲ",U50="新加算Ⅳ"),ROUNDDOWN(ROUND(L50*VLOOKUP(K50,【参考】数式用!$A$5:$I$27,MATCH("ベア加算",【参考】数式用!$B$4:$I$4,0)+1,0),0)*M50,0)*AG50,0)),"")</f>
        <v>0</v>
      </c>
      <c r="AN50" s="1359"/>
      <c r="AO50" s="1391"/>
      <c r="AP50" s="1395"/>
      <c r="AQ50" s="1395"/>
      <c r="AR50" s="1397"/>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4"/>
      <c r="B51" s="1301"/>
      <c r="C51" s="1510"/>
      <c r="D51" s="1510"/>
      <c r="E51" s="1510"/>
      <c r="F51" s="1303"/>
      <c r="G51" s="1268"/>
      <c r="H51" s="1268"/>
      <c r="I51" s="1268"/>
      <c r="J51" s="1423"/>
      <c r="K51" s="1268"/>
      <c r="L51" s="1274"/>
      <c r="M51" s="1446"/>
      <c r="N51" s="1399" t="str">
        <f>IF('別紙様式2-2（４・５月分）'!Q42="","",'別紙様式2-2（４・５月分）'!Q42)</f>
        <v/>
      </c>
      <c r="O51" s="1426"/>
      <c r="P51" s="1432"/>
      <c r="Q51" s="1433"/>
      <c r="R51" s="1434"/>
      <c r="S51" s="1436"/>
      <c r="T51" s="1438"/>
      <c r="U51" s="1440"/>
      <c r="V51" s="1442"/>
      <c r="W51" s="1444"/>
      <c r="X51" s="1378"/>
      <c r="Y51" s="1380"/>
      <c r="Z51" s="1378"/>
      <c r="AA51" s="1380"/>
      <c r="AB51" s="1378"/>
      <c r="AC51" s="1380"/>
      <c r="AD51" s="1378"/>
      <c r="AE51" s="1380"/>
      <c r="AF51" s="1380"/>
      <c r="AG51" s="1380"/>
      <c r="AH51" s="1382"/>
      <c r="AI51" s="1384"/>
      <c r="AJ51" s="1386"/>
      <c r="AK51" s="1388"/>
      <c r="AL51" s="1364"/>
      <c r="AM51" s="1390"/>
      <c r="AN51" s="1360"/>
      <c r="AO51" s="1392"/>
      <c r="AP51" s="1396"/>
      <c r="AQ51" s="1396"/>
      <c r="AR51" s="1398"/>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23"/>
      <c r="K52" s="1268"/>
      <c r="L52" s="1274"/>
      <c r="M52" s="1446"/>
      <c r="N52" s="1400"/>
      <c r="O52" s="1427"/>
      <c r="P52" s="1401" t="s">
        <v>2196</v>
      </c>
      <c r="Q52" s="1403" t="str">
        <f>IFERROR(VLOOKUP('別紙様式2-2（４・５月分）'!AR41,【参考】数式用!$AT$5:$AV$22,3,FALSE),"")</f>
        <v/>
      </c>
      <c r="R52" s="1405" t="s">
        <v>2207</v>
      </c>
      <c r="S52" s="1445" t="str">
        <f>IFERROR(VLOOKUP(K50,【参考】数式用!$A$5:$AB$27,MATCH(Q52,【参考】数式用!$B$4:$AB$4,0)+1,0),"")</f>
        <v/>
      </c>
      <c r="T52" s="1409" t="s">
        <v>231</v>
      </c>
      <c r="U52" s="1411"/>
      <c r="V52" s="1413" t="str">
        <f>IFERROR(VLOOKUP(K50,【参考】数式用!$A$5:$AB$27,MATCH(U52,【参考】数式用!$B$4:$AB$4,0)+1,0),"")</f>
        <v/>
      </c>
      <c r="W52" s="1415" t="s">
        <v>19</v>
      </c>
      <c r="X52" s="1417">
        <v>7</v>
      </c>
      <c r="Y52" s="1365" t="s">
        <v>10</v>
      </c>
      <c r="Z52" s="1417">
        <v>4</v>
      </c>
      <c r="AA52" s="1365" t="s">
        <v>45</v>
      </c>
      <c r="AB52" s="1417">
        <v>8</v>
      </c>
      <c r="AC52" s="1365" t="s">
        <v>10</v>
      </c>
      <c r="AD52" s="1417">
        <v>3</v>
      </c>
      <c r="AE52" s="1365" t="s">
        <v>13</v>
      </c>
      <c r="AF52" s="1365" t="s">
        <v>24</v>
      </c>
      <c r="AG52" s="1365">
        <f>IF(X52&gt;=1,(AB52*12+AD52)-(X52*12+Z52)+1,"")</f>
        <v>12</v>
      </c>
      <c r="AH52" s="1367" t="s">
        <v>38</v>
      </c>
      <c r="AI52" s="1369" t="str">
        <f>IFERROR(ROUNDDOWN(ROUND(L50*V52,0)*M50,0)*AG52,"")</f>
        <v/>
      </c>
      <c r="AJ52" s="1371" t="str">
        <f>IFERROR(ROUNDDOWN(ROUND((L50*(V52-AX50)),0)*M50,0)*AG52,"")</f>
        <v/>
      </c>
      <c r="AK52" s="1373">
        <f>IFERROR(IF(OR(N50="",N51="",N53=""),0,ROUNDDOWN(ROUNDDOWN(ROUND(L50*VLOOKUP(K50,【参考】数式用!$A$5:$AB$27,MATCH("新加算Ⅳ",【参考】数式用!$B$4:$AB$4,0)+1,0),0)*M50,0)*AG52*0.5,0)),"")</f>
        <v>0</v>
      </c>
      <c r="AL52" s="1361" t="str">
        <f t="shared" ref="AL52" si="28">IF(U52&lt;&gt;"","新規に適用","")</f>
        <v/>
      </c>
      <c r="AM52" s="1375">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3"/>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5"/>
      <c r="B53" s="1419"/>
      <c r="C53" s="1420"/>
      <c r="D53" s="1420"/>
      <c r="E53" s="1420"/>
      <c r="F53" s="1421"/>
      <c r="G53" s="1269"/>
      <c r="H53" s="1269"/>
      <c r="I53" s="1269"/>
      <c r="J53" s="1424"/>
      <c r="K53" s="1269"/>
      <c r="L53" s="1275"/>
      <c r="M53" s="1447"/>
      <c r="N53" s="662" t="str">
        <f>IF('別紙様式2-2（４・５月分）'!Q43="","",'別紙様式2-2（４・５月分）'!Q43)</f>
        <v/>
      </c>
      <c r="O53" s="1428"/>
      <c r="P53" s="1402"/>
      <c r="Q53" s="1404"/>
      <c r="R53" s="1406"/>
      <c r="S53" s="1408"/>
      <c r="T53" s="1410"/>
      <c r="U53" s="1412"/>
      <c r="V53" s="1414"/>
      <c r="W53" s="1416"/>
      <c r="X53" s="1418"/>
      <c r="Y53" s="1366"/>
      <c r="Z53" s="1418"/>
      <c r="AA53" s="1366"/>
      <c r="AB53" s="1418"/>
      <c r="AC53" s="1366"/>
      <c r="AD53" s="1418"/>
      <c r="AE53" s="1366"/>
      <c r="AF53" s="1366"/>
      <c r="AG53" s="1366"/>
      <c r="AH53" s="1368"/>
      <c r="AI53" s="1370"/>
      <c r="AJ53" s="1372"/>
      <c r="AK53" s="1374"/>
      <c r="AL53" s="1362"/>
      <c r="AM53" s="1376"/>
      <c r="AN53" s="1346"/>
      <c r="AO53" s="1346"/>
      <c r="AP53" s="1394"/>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3">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2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25" t="str">
        <f>IF(SUM('別紙様式2-2（４・５月分）'!R44:R46)=0,"",SUM('別紙様式2-2（４・５月分）'!R44:R46))</f>
        <v/>
      </c>
      <c r="P54" s="1429" t="str">
        <f>IFERROR(VLOOKUP('別紙様式2-2（４・５月分）'!AR44,【参考】数式用!$AT$5:$AU$22,2,FALSE),"")</f>
        <v/>
      </c>
      <c r="Q54" s="1430"/>
      <c r="R54" s="1431"/>
      <c r="S54" s="1435" t="str">
        <f>IFERROR(VLOOKUP(K54,【参考】数式用!$A$5:$AB$27,MATCH(P54,【参考】数式用!$B$4:$AB$4,0)+1,0),"")</f>
        <v/>
      </c>
      <c r="T54" s="1437" t="s">
        <v>2189</v>
      </c>
      <c r="U54" s="1439"/>
      <c r="V54" s="1441" t="str">
        <f>IFERROR(VLOOKUP(K54,【参考】数式用!$A$5:$AB$27,MATCH(U54,【参考】数式用!$B$4:$AB$4,0)+1,0),"")</f>
        <v/>
      </c>
      <c r="W54" s="1443"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89">
        <f>IFERROR(IF(OR(N57="ベア加算",N57=""),0, IF(OR(U54="新加算Ⅰ",U54="新加算Ⅱ",U54="新加算Ⅲ",U54="新加算Ⅳ"),ROUNDDOWN(ROUND(L54*VLOOKUP(K54,【参考】数式用!$A$5:$I$27,MATCH("ベア加算",【参考】数式用!$B$4:$I$4,0)+1,0),0)*M54,0)*AG54,0)),"")</f>
        <v>0</v>
      </c>
      <c r="AN54" s="1359"/>
      <c r="AO54" s="1391"/>
      <c r="AP54" s="1395"/>
      <c r="AQ54" s="1395"/>
      <c r="AR54" s="1397"/>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4"/>
      <c r="B55" s="1301"/>
      <c r="C55" s="1302"/>
      <c r="D55" s="1302"/>
      <c r="E55" s="1302"/>
      <c r="F55" s="1303"/>
      <c r="G55" s="1268"/>
      <c r="H55" s="1268"/>
      <c r="I55" s="1268"/>
      <c r="J55" s="1423"/>
      <c r="K55" s="1268"/>
      <c r="L55" s="1274"/>
      <c r="M55" s="1277"/>
      <c r="N55" s="1399" t="str">
        <f>IF('別紙様式2-2（４・５月分）'!Q45="","",'別紙様式2-2（４・５月分）'!Q45)</f>
        <v/>
      </c>
      <c r="O55" s="1426"/>
      <c r="P55" s="1432"/>
      <c r="Q55" s="1433"/>
      <c r="R55" s="1434"/>
      <c r="S55" s="1436"/>
      <c r="T55" s="1438"/>
      <c r="U55" s="1440"/>
      <c r="V55" s="1442"/>
      <c r="W55" s="1444"/>
      <c r="X55" s="1378"/>
      <c r="Y55" s="1380"/>
      <c r="Z55" s="1378"/>
      <c r="AA55" s="1380"/>
      <c r="AB55" s="1378"/>
      <c r="AC55" s="1380"/>
      <c r="AD55" s="1378"/>
      <c r="AE55" s="1380"/>
      <c r="AF55" s="1380"/>
      <c r="AG55" s="1380"/>
      <c r="AH55" s="1382"/>
      <c r="AI55" s="1384"/>
      <c r="AJ55" s="1386"/>
      <c r="AK55" s="1388"/>
      <c r="AL55" s="1364"/>
      <c r="AM55" s="1390"/>
      <c r="AN55" s="1360"/>
      <c r="AO55" s="1392"/>
      <c r="AP55" s="1396"/>
      <c r="AQ55" s="1396"/>
      <c r="AR55" s="1398"/>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23"/>
      <c r="K56" s="1268"/>
      <c r="L56" s="1274"/>
      <c r="M56" s="1277"/>
      <c r="N56" s="1400"/>
      <c r="O56" s="1427"/>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65" t="s">
        <v>10</v>
      </c>
      <c r="Z56" s="1417">
        <v>4</v>
      </c>
      <c r="AA56" s="1365" t="s">
        <v>45</v>
      </c>
      <c r="AB56" s="1417">
        <v>8</v>
      </c>
      <c r="AC56" s="1365" t="s">
        <v>10</v>
      </c>
      <c r="AD56" s="1417">
        <v>3</v>
      </c>
      <c r="AE56" s="1365" t="s">
        <v>13</v>
      </c>
      <c r="AF56" s="1365" t="s">
        <v>24</v>
      </c>
      <c r="AG56" s="1365">
        <f>IF(X56&gt;=1,(AB56*12+AD56)-(X56*12+Z56)+1,"")</f>
        <v>12</v>
      </c>
      <c r="AH56" s="1367" t="s">
        <v>38</v>
      </c>
      <c r="AI56" s="1369" t="str">
        <f>IFERROR(ROUNDDOWN(ROUND(L54*V56,0)*M54,0)*AG56,"")</f>
        <v/>
      </c>
      <c r="AJ56" s="1371" t="str">
        <f>IFERROR(ROUNDDOWN(ROUND((L54*(V56-AX54)),0)*M54,0)*AG56,"")</f>
        <v/>
      </c>
      <c r="AK56" s="1373">
        <f>IFERROR(IF(OR(N54="",N55="",N57=""),0,ROUNDDOWN(ROUNDDOWN(ROUND(L54*VLOOKUP(K54,【参考】数式用!$A$5:$AB$27,MATCH("新加算Ⅳ",【参考】数式用!$B$4:$AB$4,0)+1,0),0)*M54,0)*AG56*0.5,0)),"")</f>
        <v>0</v>
      </c>
      <c r="AL56" s="1361" t="str">
        <f t="shared" ref="AL56" si="31">IF(U56&lt;&gt;"","新規に適用","")</f>
        <v/>
      </c>
      <c r="AM56" s="1375">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3"/>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5"/>
      <c r="B57" s="1419"/>
      <c r="C57" s="1420"/>
      <c r="D57" s="1420"/>
      <c r="E57" s="1420"/>
      <c r="F57" s="1421"/>
      <c r="G57" s="1269"/>
      <c r="H57" s="1269"/>
      <c r="I57" s="1269"/>
      <c r="J57" s="1424"/>
      <c r="K57" s="1269"/>
      <c r="L57" s="1275"/>
      <c r="M57" s="1278"/>
      <c r="N57" s="662" t="str">
        <f>IF('別紙様式2-2（４・５月分）'!Q46="","",'別紙様式2-2（４・５月分）'!Q46)</f>
        <v/>
      </c>
      <c r="O57" s="1428"/>
      <c r="P57" s="1402"/>
      <c r="Q57" s="1404"/>
      <c r="R57" s="1406"/>
      <c r="S57" s="1408"/>
      <c r="T57" s="1410"/>
      <c r="U57" s="1412"/>
      <c r="V57" s="1414"/>
      <c r="W57" s="1416"/>
      <c r="X57" s="1418"/>
      <c r="Y57" s="1366"/>
      <c r="Z57" s="1418"/>
      <c r="AA57" s="1366"/>
      <c r="AB57" s="1418"/>
      <c r="AC57" s="1366"/>
      <c r="AD57" s="1418"/>
      <c r="AE57" s="1366"/>
      <c r="AF57" s="1366"/>
      <c r="AG57" s="1366"/>
      <c r="AH57" s="1368"/>
      <c r="AI57" s="1370"/>
      <c r="AJ57" s="1372"/>
      <c r="AK57" s="1374"/>
      <c r="AL57" s="1362"/>
      <c r="AM57" s="1376"/>
      <c r="AN57" s="1346"/>
      <c r="AO57" s="1346"/>
      <c r="AP57" s="1394"/>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23" t="str">
        <f>IF(基本情報入力シート!X65="","",基本情報入力シート!X65)</f>
        <v/>
      </c>
      <c r="K58" s="1268" t="str">
        <f>IF(基本情報入力シート!Y65="","",基本情報入力シート!Y65)</f>
        <v/>
      </c>
      <c r="L58" s="1274" t="str">
        <f>IF(基本情報入力シート!AB65="","",基本情報入力シート!AB65)</f>
        <v/>
      </c>
      <c r="M58" s="1446" t="str">
        <f>IF(基本情報入力シート!AC65="","",基本情報入力シート!AC65)</f>
        <v/>
      </c>
      <c r="N58" s="659" t="str">
        <f>IF('別紙様式2-2（４・５月分）'!Q47="","",'別紙様式2-2（４・５月分）'!Q47)</f>
        <v/>
      </c>
      <c r="O58" s="1425" t="str">
        <f>IF(SUM('別紙様式2-2（４・５月分）'!R47:R49)=0,"",SUM('別紙様式2-2（４・５月分）'!R47:R49))</f>
        <v/>
      </c>
      <c r="P58" s="1429" t="str">
        <f>IFERROR(VLOOKUP('別紙様式2-2（４・５月分）'!AR47,【参考】数式用!$AT$5:$AU$22,2,FALSE),"")</f>
        <v/>
      </c>
      <c r="Q58" s="1430"/>
      <c r="R58" s="1431"/>
      <c r="S58" s="1435" t="str">
        <f>IFERROR(VLOOKUP(K58,【参考】数式用!$A$5:$AB$27,MATCH(P58,【参考】数式用!$B$4:$AB$4,0)+1,0),"")</f>
        <v/>
      </c>
      <c r="T58" s="1437" t="s">
        <v>2189</v>
      </c>
      <c r="U58" s="1439"/>
      <c r="V58" s="1441" t="str">
        <f>IFERROR(VLOOKUP(K58,【参考】数式用!$A$5:$AB$27,MATCH(U58,【参考】数式用!$B$4:$AB$4,0)+1,0),"")</f>
        <v/>
      </c>
      <c r="W58" s="1443"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89">
        <f>IFERROR(IF(OR(N61="ベア加算",N61=""),0, IF(OR(U58="新加算Ⅰ",U58="新加算Ⅱ",U58="新加算Ⅲ",U58="新加算Ⅳ"),ROUNDDOWN(ROUND(L58*VLOOKUP(K58,【参考】数式用!$A$5:$I$27,MATCH("ベア加算",【参考】数式用!$B$4:$I$4,0)+1,0),0)*M58,0)*AG58,0)),"")</f>
        <v>0</v>
      </c>
      <c r="AN58" s="1359"/>
      <c r="AO58" s="1391"/>
      <c r="AP58" s="1395"/>
      <c r="AQ58" s="1395"/>
      <c r="AR58" s="1397"/>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4"/>
      <c r="B59" s="1301"/>
      <c r="C59" s="1302"/>
      <c r="D59" s="1302"/>
      <c r="E59" s="1302"/>
      <c r="F59" s="1303"/>
      <c r="G59" s="1268"/>
      <c r="H59" s="1268"/>
      <c r="I59" s="1268"/>
      <c r="J59" s="1423"/>
      <c r="K59" s="1268"/>
      <c r="L59" s="1274"/>
      <c r="M59" s="1446"/>
      <c r="N59" s="1399" t="str">
        <f>IF('別紙様式2-2（４・５月分）'!Q48="","",'別紙様式2-2（４・５月分）'!Q48)</f>
        <v/>
      </c>
      <c r="O59" s="1426"/>
      <c r="P59" s="1432"/>
      <c r="Q59" s="1433"/>
      <c r="R59" s="1434"/>
      <c r="S59" s="1436"/>
      <c r="T59" s="1438"/>
      <c r="U59" s="1440"/>
      <c r="V59" s="1442"/>
      <c r="W59" s="1444"/>
      <c r="X59" s="1378"/>
      <c r="Y59" s="1380"/>
      <c r="Z59" s="1378"/>
      <c r="AA59" s="1380"/>
      <c r="AB59" s="1378"/>
      <c r="AC59" s="1380"/>
      <c r="AD59" s="1378"/>
      <c r="AE59" s="1380"/>
      <c r="AF59" s="1380"/>
      <c r="AG59" s="1380"/>
      <c r="AH59" s="1382"/>
      <c r="AI59" s="1384"/>
      <c r="AJ59" s="1386"/>
      <c r="AK59" s="1388"/>
      <c r="AL59" s="1364"/>
      <c r="AM59" s="1390"/>
      <c r="AN59" s="1360"/>
      <c r="AO59" s="1392"/>
      <c r="AP59" s="1396"/>
      <c r="AQ59" s="1396"/>
      <c r="AR59" s="1398"/>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23"/>
      <c r="K60" s="1268"/>
      <c r="L60" s="1274"/>
      <c r="M60" s="1446"/>
      <c r="N60" s="1400"/>
      <c r="O60" s="1427"/>
      <c r="P60" s="1401" t="s">
        <v>2196</v>
      </c>
      <c r="Q60" s="1403" t="str">
        <f>IFERROR(VLOOKUP('別紙様式2-2（４・５月分）'!AR47,【参考】数式用!$AT$5:$AV$22,3,FALSE),"")</f>
        <v/>
      </c>
      <c r="R60" s="1405" t="s">
        <v>2207</v>
      </c>
      <c r="S60" s="1445" t="str">
        <f>IFERROR(VLOOKUP(K58,【参考】数式用!$A$5:$AB$27,MATCH(Q60,【参考】数式用!$B$4:$AB$4,0)+1,0),"")</f>
        <v/>
      </c>
      <c r="T60" s="1409" t="s">
        <v>231</v>
      </c>
      <c r="U60" s="1411"/>
      <c r="V60" s="1413" t="str">
        <f>IFERROR(VLOOKUP(K58,【参考】数式用!$A$5:$AB$27,MATCH(U60,【参考】数式用!$B$4:$AB$4,0)+1,0),"")</f>
        <v/>
      </c>
      <c r="W60" s="1415" t="s">
        <v>19</v>
      </c>
      <c r="X60" s="1417">
        <v>7</v>
      </c>
      <c r="Y60" s="1365" t="s">
        <v>10</v>
      </c>
      <c r="Z60" s="1417">
        <v>4</v>
      </c>
      <c r="AA60" s="1365" t="s">
        <v>45</v>
      </c>
      <c r="AB60" s="1417">
        <v>8</v>
      </c>
      <c r="AC60" s="1365" t="s">
        <v>10</v>
      </c>
      <c r="AD60" s="1417">
        <v>3</v>
      </c>
      <c r="AE60" s="1365" t="s">
        <v>13</v>
      </c>
      <c r="AF60" s="1365" t="s">
        <v>24</v>
      </c>
      <c r="AG60" s="1365">
        <f>IF(X60&gt;=1,(AB60*12+AD60)-(X60*12+Z60)+1,"")</f>
        <v>12</v>
      </c>
      <c r="AH60" s="1367" t="s">
        <v>38</v>
      </c>
      <c r="AI60" s="1369" t="str">
        <f>IFERROR(ROUNDDOWN(ROUND(L58*V60,0)*M58,0)*AG60,"")</f>
        <v/>
      </c>
      <c r="AJ60" s="1371" t="str">
        <f>IFERROR(ROUNDDOWN(ROUND((L58*(V60-AX58)),0)*M58,0)*AG60,"")</f>
        <v/>
      </c>
      <c r="AK60" s="1373">
        <f>IFERROR(IF(OR(N58="",N59="",N61=""),0,ROUNDDOWN(ROUNDDOWN(ROUND(L58*VLOOKUP(K58,【参考】数式用!$A$5:$AB$27,MATCH("新加算Ⅳ",【参考】数式用!$B$4:$AB$4,0)+1,0),0)*M58,0)*AG60*0.5,0)),"")</f>
        <v>0</v>
      </c>
      <c r="AL60" s="1361" t="str">
        <f t="shared" ref="AL60" si="34">IF(U60&lt;&gt;"","新規に適用","")</f>
        <v/>
      </c>
      <c r="AM60" s="1375">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3"/>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5"/>
      <c r="B61" s="1419"/>
      <c r="C61" s="1420"/>
      <c r="D61" s="1420"/>
      <c r="E61" s="1420"/>
      <c r="F61" s="1421"/>
      <c r="G61" s="1269"/>
      <c r="H61" s="1269"/>
      <c r="I61" s="1269"/>
      <c r="J61" s="1424"/>
      <c r="K61" s="1269"/>
      <c r="L61" s="1275"/>
      <c r="M61" s="1447"/>
      <c r="N61" s="662" t="str">
        <f>IF('別紙様式2-2（４・５月分）'!Q49="","",'別紙様式2-2（４・５月分）'!Q49)</f>
        <v/>
      </c>
      <c r="O61" s="1428"/>
      <c r="P61" s="1402"/>
      <c r="Q61" s="1404"/>
      <c r="R61" s="1406"/>
      <c r="S61" s="1408"/>
      <c r="T61" s="1410"/>
      <c r="U61" s="1412"/>
      <c r="V61" s="1414"/>
      <c r="W61" s="1416"/>
      <c r="X61" s="1418"/>
      <c r="Y61" s="1366"/>
      <c r="Z61" s="1418"/>
      <c r="AA61" s="1366"/>
      <c r="AB61" s="1418"/>
      <c r="AC61" s="1366"/>
      <c r="AD61" s="1418"/>
      <c r="AE61" s="1366"/>
      <c r="AF61" s="1366"/>
      <c r="AG61" s="1366"/>
      <c r="AH61" s="1368"/>
      <c r="AI61" s="1370"/>
      <c r="AJ61" s="1372"/>
      <c r="AK61" s="1374"/>
      <c r="AL61" s="1362"/>
      <c r="AM61" s="1376"/>
      <c r="AN61" s="1346"/>
      <c r="AO61" s="1346"/>
      <c r="AP61" s="1394"/>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3">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2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25" t="str">
        <f>IF(SUM('別紙様式2-2（４・５月分）'!R50:R52)=0,"",SUM('別紙様式2-2（４・５月分）'!R50:R52))</f>
        <v/>
      </c>
      <c r="P62" s="1429" t="str">
        <f>IFERROR(VLOOKUP('別紙様式2-2（４・５月分）'!AR50,【参考】数式用!$AT$5:$AU$22,2,FALSE),"")</f>
        <v/>
      </c>
      <c r="Q62" s="1430"/>
      <c r="R62" s="1431"/>
      <c r="S62" s="1435" t="str">
        <f>IFERROR(VLOOKUP(K62,【参考】数式用!$A$5:$AB$27,MATCH(P62,【参考】数式用!$B$4:$AB$4,0)+1,0),"")</f>
        <v/>
      </c>
      <c r="T62" s="1437" t="s">
        <v>2189</v>
      </c>
      <c r="U62" s="1439"/>
      <c r="V62" s="1441" t="str">
        <f>IFERROR(VLOOKUP(K62,【参考】数式用!$A$5:$AB$27,MATCH(U62,【参考】数式用!$B$4:$AB$4,0)+1,0),"")</f>
        <v/>
      </c>
      <c r="W62" s="1443"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89">
        <f>IFERROR(IF(OR(N65="ベア加算",N65=""),0, IF(OR(U62="新加算Ⅰ",U62="新加算Ⅱ",U62="新加算Ⅲ",U62="新加算Ⅳ"),ROUNDDOWN(ROUND(L62*VLOOKUP(K62,【参考】数式用!$A$5:$I$27,MATCH("ベア加算",【参考】数式用!$B$4:$I$4,0)+1,0),0)*M62,0)*AG62,0)),"")</f>
        <v>0</v>
      </c>
      <c r="AN62" s="1359"/>
      <c r="AO62" s="1391"/>
      <c r="AP62" s="1395"/>
      <c r="AQ62" s="1395"/>
      <c r="AR62" s="1397"/>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4"/>
      <c r="B63" s="1301"/>
      <c r="C63" s="1302"/>
      <c r="D63" s="1302"/>
      <c r="E63" s="1302"/>
      <c r="F63" s="1303"/>
      <c r="G63" s="1268"/>
      <c r="H63" s="1268"/>
      <c r="I63" s="1268"/>
      <c r="J63" s="1423"/>
      <c r="K63" s="1268"/>
      <c r="L63" s="1274"/>
      <c r="M63" s="1277"/>
      <c r="N63" s="1399" t="str">
        <f>IF('別紙様式2-2（４・５月分）'!Q51="","",'別紙様式2-2（４・５月分）'!Q51)</f>
        <v/>
      </c>
      <c r="O63" s="1426"/>
      <c r="P63" s="1432"/>
      <c r="Q63" s="1433"/>
      <c r="R63" s="1434"/>
      <c r="S63" s="1436"/>
      <c r="T63" s="1438"/>
      <c r="U63" s="1440"/>
      <c r="V63" s="1442"/>
      <c r="W63" s="1444"/>
      <c r="X63" s="1378"/>
      <c r="Y63" s="1380"/>
      <c r="Z63" s="1378"/>
      <c r="AA63" s="1380"/>
      <c r="AB63" s="1378"/>
      <c r="AC63" s="1380"/>
      <c r="AD63" s="1378"/>
      <c r="AE63" s="1380"/>
      <c r="AF63" s="1380"/>
      <c r="AG63" s="1380"/>
      <c r="AH63" s="1382"/>
      <c r="AI63" s="1384"/>
      <c r="AJ63" s="1386"/>
      <c r="AK63" s="1388"/>
      <c r="AL63" s="1364"/>
      <c r="AM63" s="1390"/>
      <c r="AN63" s="1360"/>
      <c r="AO63" s="1392"/>
      <c r="AP63" s="1396"/>
      <c r="AQ63" s="1396"/>
      <c r="AR63" s="1398"/>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23"/>
      <c r="K64" s="1268"/>
      <c r="L64" s="1274"/>
      <c r="M64" s="1277"/>
      <c r="N64" s="1400"/>
      <c r="O64" s="1427"/>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65" t="s">
        <v>10</v>
      </c>
      <c r="Z64" s="1417">
        <v>4</v>
      </c>
      <c r="AA64" s="1365" t="s">
        <v>45</v>
      </c>
      <c r="AB64" s="1417">
        <v>8</v>
      </c>
      <c r="AC64" s="1365" t="s">
        <v>10</v>
      </c>
      <c r="AD64" s="1417">
        <v>3</v>
      </c>
      <c r="AE64" s="1365" t="s">
        <v>13</v>
      </c>
      <c r="AF64" s="1365" t="s">
        <v>24</v>
      </c>
      <c r="AG64" s="1365">
        <f>IF(X64&gt;=1,(AB64*12+AD64)-(X64*12+Z64)+1,"")</f>
        <v>12</v>
      </c>
      <c r="AH64" s="1367" t="s">
        <v>38</v>
      </c>
      <c r="AI64" s="1369" t="str">
        <f>IFERROR(ROUNDDOWN(ROUND(L62*V64,0)*M62,0)*AG64,"")</f>
        <v/>
      </c>
      <c r="AJ64" s="1371" t="str">
        <f>IFERROR(ROUNDDOWN(ROUND((L62*(V64-AX62)),0)*M62,0)*AG64,"")</f>
        <v/>
      </c>
      <c r="AK64" s="1373">
        <f>IFERROR(IF(OR(N62="",N63="",N65=""),0,ROUNDDOWN(ROUNDDOWN(ROUND(L62*VLOOKUP(K62,【参考】数式用!$A$5:$AB$27,MATCH("新加算Ⅳ",【参考】数式用!$B$4:$AB$4,0)+1,0),0)*M62,0)*AG64*0.5,0)),"")</f>
        <v>0</v>
      </c>
      <c r="AL64" s="1361" t="str">
        <f t="shared" ref="AL64" si="37">IF(U64&lt;&gt;"","新規に適用","")</f>
        <v/>
      </c>
      <c r="AM64" s="1375">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3"/>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5"/>
      <c r="B65" s="1419"/>
      <c r="C65" s="1420"/>
      <c r="D65" s="1420"/>
      <c r="E65" s="1420"/>
      <c r="F65" s="1421"/>
      <c r="G65" s="1269"/>
      <c r="H65" s="1269"/>
      <c r="I65" s="1269"/>
      <c r="J65" s="1424"/>
      <c r="K65" s="1269"/>
      <c r="L65" s="1275"/>
      <c r="M65" s="1278"/>
      <c r="N65" s="662" t="str">
        <f>IF('別紙様式2-2（４・５月分）'!Q52="","",'別紙様式2-2（４・５月分）'!Q52)</f>
        <v/>
      </c>
      <c r="O65" s="1428"/>
      <c r="P65" s="1402"/>
      <c r="Q65" s="1404"/>
      <c r="R65" s="1406"/>
      <c r="S65" s="1408"/>
      <c r="T65" s="1410"/>
      <c r="U65" s="1412"/>
      <c r="V65" s="1414"/>
      <c r="W65" s="1416"/>
      <c r="X65" s="1418"/>
      <c r="Y65" s="1366"/>
      <c r="Z65" s="1418"/>
      <c r="AA65" s="1366"/>
      <c r="AB65" s="1418"/>
      <c r="AC65" s="1366"/>
      <c r="AD65" s="1418"/>
      <c r="AE65" s="1366"/>
      <c r="AF65" s="1366"/>
      <c r="AG65" s="1366"/>
      <c r="AH65" s="1368"/>
      <c r="AI65" s="1370"/>
      <c r="AJ65" s="1372"/>
      <c r="AK65" s="1374"/>
      <c r="AL65" s="1362"/>
      <c r="AM65" s="1376"/>
      <c r="AN65" s="1346"/>
      <c r="AO65" s="1346"/>
      <c r="AP65" s="1394"/>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23" t="str">
        <f>IF(基本情報入力シート!X67="","",基本情報入力シート!X67)</f>
        <v/>
      </c>
      <c r="K66" s="1268" t="str">
        <f>IF(基本情報入力シート!Y67="","",基本情報入力シート!Y67)</f>
        <v/>
      </c>
      <c r="L66" s="1274" t="str">
        <f>IF(基本情報入力シート!AB67="","",基本情報入力シート!AB67)</f>
        <v/>
      </c>
      <c r="M66" s="1446" t="str">
        <f>IF(基本情報入力シート!AC67="","",基本情報入力シート!AC67)</f>
        <v/>
      </c>
      <c r="N66" s="659" t="str">
        <f>IF('別紙様式2-2（４・５月分）'!Q53="","",'別紙様式2-2（４・５月分）'!Q53)</f>
        <v/>
      </c>
      <c r="O66" s="1425" t="str">
        <f>IF(SUM('別紙様式2-2（４・５月分）'!R53:R55)=0,"",SUM('別紙様式2-2（４・５月分）'!R53:R55))</f>
        <v/>
      </c>
      <c r="P66" s="1429" t="str">
        <f>IFERROR(VLOOKUP('別紙様式2-2（４・５月分）'!AR53,【参考】数式用!$AT$5:$AU$22,2,FALSE),"")</f>
        <v/>
      </c>
      <c r="Q66" s="1430"/>
      <c r="R66" s="1431"/>
      <c r="S66" s="1435" t="str">
        <f>IFERROR(VLOOKUP(K66,【参考】数式用!$A$5:$AB$27,MATCH(P66,【参考】数式用!$B$4:$AB$4,0)+1,0),"")</f>
        <v/>
      </c>
      <c r="T66" s="1437" t="s">
        <v>2189</v>
      </c>
      <c r="U66" s="1439"/>
      <c r="V66" s="1441" t="str">
        <f>IFERROR(VLOOKUP(K66,【参考】数式用!$A$5:$AB$27,MATCH(U66,【参考】数式用!$B$4:$AB$4,0)+1,0),"")</f>
        <v/>
      </c>
      <c r="W66" s="1443"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89">
        <f>IFERROR(IF(OR(N69="ベア加算",N69=""),0, IF(OR(U66="新加算Ⅰ",U66="新加算Ⅱ",U66="新加算Ⅲ",U66="新加算Ⅳ"),ROUNDDOWN(ROUND(L66*VLOOKUP(K66,【参考】数式用!$A$5:$I$27,MATCH("ベア加算",【参考】数式用!$B$4:$I$4,0)+1,0),0)*M66,0)*AG66,0)),"")</f>
        <v>0</v>
      </c>
      <c r="AN66" s="1359"/>
      <c r="AO66" s="1391"/>
      <c r="AP66" s="1395"/>
      <c r="AQ66" s="1395"/>
      <c r="AR66" s="1397"/>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4"/>
      <c r="B67" s="1301"/>
      <c r="C67" s="1302"/>
      <c r="D67" s="1302"/>
      <c r="E67" s="1302"/>
      <c r="F67" s="1303"/>
      <c r="G67" s="1268"/>
      <c r="H67" s="1268"/>
      <c r="I67" s="1268"/>
      <c r="J67" s="1423"/>
      <c r="K67" s="1268"/>
      <c r="L67" s="1274"/>
      <c r="M67" s="1446"/>
      <c r="N67" s="1399" t="str">
        <f>IF('別紙様式2-2（４・５月分）'!Q54="","",'別紙様式2-2（４・５月分）'!Q54)</f>
        <v/>
      </c>
      <c r="O67" s="1426"/>
      <c r="P67" s="1432"/>
      <c r="Q67" s="1433"/>
      <c r="R67" s="1434"/>
      <c r="S67" s="1436"/>
      <c r="T67" s="1438"/>
      <c r="U67" s="1440"/>
      <c r="V67" s="1442"/>
      <c r="W67" s="1444"/>
      <c r="X67" s="1378"/>
      <c r="Y67" s="1380"/>
      <c r="Z67" s="1378"/>
      <c r="AA67" s="1380"/>
      <c r="AB67" s="1378"/>
      <c r="AC67" s="1380"/>
      <c r="AD67" s="1378"/>
      <c r="AE67" s="1380"/>
      <c r="AF67" s="1380"/>
      <c r="AG67" s="1380"/>
      <c r="AH67" s="1382"/>
      <c r="AI67" s="1384"/>
      <c r="AJ67" s="1386"/>
      <c r="AK67" s="1388"/>
      <c r="AL67" s="1364"/>
      <c r="AM67" s="1390"/>
      <c r="AN67" s="1360"/>
      <c r="AO67" s="1392"/>
      <c r="AP67" s="1396"/>
      <c r="AQ67" s="1396"/>
      <c r="AR67" s="1398"/>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23"/>
      <c r="K68" s="1268"/>
      <c r="L68" s="1274"/>
      <c r="M68" s="1446"/>
      <c r="N68" s="1400"/>
      <c r="O68" s="1427"/>
      <c r="P68" s="1401" t="s">
        <v>2196</v>
      </c>
      <c r="Q68" s="1403" t="str">
        <f>IFERROR(VLOOKUP('別紙様式2-2（４・５月分）'!AR53,【参考】数式用!$AT$5:$AV$22,3,FALSE),"")</f>
        <v/>
      </c>
      <c r="R68" s="1405" t="s">
        <v>2207</v>
      </c>
      <c r="S68" s="1445" t="str">
        <f>IFERROR(VLOOKUP(K66,【参考】数式用!$A$5:$AB$27,MATCH(Q68,【参考】数式用!$B$4:$AB$4,0)+1,0),"")</f>
        <v/>
      </c>
      <c r="T68" s="1409" t="s">
        <v>231</v>
      </c>
      <c r="U68" s="1411"/>
      <c r="V68" s="1413" t="str">
        <f>IFERROR(VLOOKUP(K66,【参考】数式用!$A$5:$AB$27,MATCH(U68,【参考】数式用!$B$4:$AB$4,0)+1,0),"")</f>
        <v/>
      </c>
      <c r="W68" s="1415" t="s">
        <v>19</v>
      </c>
      <c r="X68" s="1417">
        <v>7</v>
      </c>
      <c r="Y68" s="1365" t="s">
        <v>10</v>
      </c>
      <c r="Z68" s="1417">
        <v>4</v>
      </c>
      <c r="AA68" s="1365" t="s">
        <v>45</v>
      </c>
      <c r="AB68" s="1417">
        <v>8</v>
      </c>
      <c r="AC68" s="1365" t="s">
        <v>10</v>
      </c>
      <c r="AD68" s="1417">
        <v>3</v>
      </c>
      <c r="AE68" s="1365" t="s">
        <v>13</v>
      </c>
      <c r="AF68" s="1365" t="s">
        <v>24</v>
      </c>
      <c r="AG68" s="1365">
        <f>IF(X68&gt;=1,(AB68*12+AD68)-(X68*12+Z68)+1,"")</f>
        <v>12</v>
      </c>
      <c r="AH68" s="1367" t="s">
        <v>38</v>
      </c>
      <c r="AI68" s="1369" t="str">
        <f>IFERROR(ROUNDDOWN(ROUND(L66*V68,0)*M66,0)*AG68,"")</f>
        <v/>
      </c>
      <c r="AJ68" s="1371" t="str">
        <f>IFERROR(ROUNDDOWN(ROUND((L66*(V68-AX66)),0)*M66,0)*AG68,"")</f>
        <v/>
      </c>
      <c r="AK68" s="1373">
        <f>IFERROR(IF(OR(N66="",N67="",N69=""),0,ROUNDDOWN(ROUNDDOWN(ROUND(L66*VLOOKUP(K66,【参考】数式用!$A$5:$AB$27,MATCH("新加算Ⅳ",【参考】数式用!$B$4:$AB$4,0)+1,0),0)*M66,0)*AG68*0.5,0)),"")</f>
        <v>0</v>
      </c>
      <c r="AL68" s="1361" t="str">
        <f t="shared" ref="AL68" si="40">IF(U68&lt;&gt;"","新規に適用","")</f>
        <v/>
      </c>
      <c r="AM68" s="1375">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3"/>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5"/>
      <c r="B69" s="1419"/>
      <c r="C69" s="1420"/>
      <c r="D69" s="1420"/>
      <c r="E69" s="1420"/>
      <c r="F69" s="1421"/>
      <c r="G69" s="1269"/>
      <c r="H69" s="1269"/>
      <c r="I69" s="1269"/>
      <c r="J69" s="1424"/>
      <c r="K69" s="1269"/>
      <c r="L69" s="1275"/>
      <c r="M69" s="1447"/>
      <c r="N69" s="662" t="str">
        <f>IF('別紙様式2-2（４・５月分）'!Q55="","",'別紙様式2-2（４・５月分）'!Q55)</f>
        <v/>
      </c>
      <c r="O69" s="1428"/>
      <c r="P69" s="1402"/>
      <c r="Q69" s="1404"/>
      <c r="R69" s="1406"/>
      <c r="S69" s="1408"/>
      <c r="T69" s="1410"/>
      <c r="U69" s="1412"/>
      <c r="V69" s="1414"/>
      <c r="W69" s="1416"/>
      <c r="X69" s="1418"/>
      <c r="Y69" s="1366"/>
      <c r="Z69" s="1418"/>
      <c r="AA69" s="1366"/>
      <c r="AB69" s="1418"/>
      <c r="AC69" s="1366"/>
      <c r="AD69" s="1418"/>
      <c r="AE69" s="1366"/>
      <c r="AF69" s="1366"/>
      <c r="AG69" s="1366"/>
      <c r="AH69" s="1368"/>
      <c r="AI69" s="1370"/>
      <c r="AJ69" s="1372"/>
      <c r="AK69" s="1374"/>
      <c r="AL69" s="1362"/>
      <c r="AM69" s="1376"/>
      <c r="AN69" s="1346"/>
      <c r="AO69" s="1346"/>
      <c r="AP69" s="1394"/>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3">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2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25" t="str">
        <f>IF(SUM('別紙様式2-2（４・５月分）'!R56:R58)=0,"",SUM('別紙様式2-2（４・５月分）'!R56:R58))</f>
        <v/>
      </c>
      <c r="P70" s="1429" t="str">
        <f>IFERROR(VLOOKUP('別紙様式2-2（４・５月分）'!AR56,【参考】数式用!$AT$5:$AU$22,2,FALSE),"")</f>
        <v/>
      </c>
      <c r="Q70" s="1430"/>
      <c r="R70" s="1431"/>
      <c r="S70" s="1435" t="str">
        <f>IFERROR(VLOOKUP(K70,【参考】数式用!$A$5:$AB$27,MATCH(P70,【参考】数式用!$B$4:$AB$4,0)+1,0),"")</f>
        <v/>
      </c>
      <c r="T70" s="1437" t="s">
        <v>2189</v>
      </c>
      <c r="U70" s="1439"/>
      <c r="V70" s="1441" t="str">
        <f>IFERROR(VLOOKUP(K70,【参考】数式用!$A$5:$AB$27,MATCH(U70,【参考】数式用!$B$4:$AB$4,0)+1,0),"")</f>
        <v/>
      </c>
      <c r="W70" s="1443"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89">
        <f>IFERROR(IF(OR(N73="ベア加算",N73=""),0, IF(OR(U70="新加算Ⅰ",U70="新加算Ⅱ",U70="新加算Ⅲ",U70="新加算Ⅳ"),ROUNDDOWN(ROUND(L70*VLOOKUP(K70,【参考】数式用!$A$5:$I$27,MATCH("ベア加算",【参考】数式用!$B$4:$I$4,0)+1,0),0)*M70,0)*AG70,0)),"")</f>
        <v>0</v>
      </c>
      <c r="AN70" s="1359"/>
      <c r="AO70" s="1391"/>
      <c r="AP70" s="1395"/>
      <c r="AQ70" s="1395"/>
      <c r="AR70" s="1397"/>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4"/>
      <c r="B71" s="1301"/>
      <c r="C71" s="1302"/>
      <c r="D71" s="1302"/>
      <c r="E71" s="1302"/>
      <c r="F71" s="1303"/>
      <c r="G71" s="1268"/>
      <c r="H71" s="1268"/>
      <c r="I71" s="1268"/>
      <c r="J71" s="1423"/>
      <c r="K71" s="1268"/>
      <c r="L71" s="1274"/>
      <c r="M71" s="1277"/>
      <c r="N71" s="1399" t="str">
        <f>IF('別紙様式2-2（４・５月分）'!Q57="","",'別紙様式2-2（４・５月分）'!Q57)</f>
        <v/>
      </c>
      <c r="O71" s="1426"/>
      <c r="P71" s="1432"/>
      <c r="Q71" s="1433"/>
      <c r="R71" s="1434"/>
      <c r="S71" s="1436"/>
      <c r="T71" s="1438"/>
      <c r="U71" s="1440"/>
      <c r="V71" s="1442"/>
      <c r="W71" s="1444"/>
      <c r="X71" s="1378"/>
      <c r="Y71" s="1380"/>
      <c r="Z71" s="1378"/>
      <c r="AA71" s="1380"/>
      <c r="AB71" s="1378"/>
      <c r="AC71" s="1380"/>
      <c r="AD71" s="1378"/>
      <c r="AE71" s="1380"/>
      <c r="AF71" s="1380"/>
      <c r="AG71" s="1380"/>
      <c r="AH71" s="1382"/>
      <c r="AI71" s="1384"/>
      <c r="AJ71" s="1386"/>
      <c r="AK71" s="1388"/>
      <c r="AL71" s="1364"/>
      <c r="AM71" s="1390"/>
      <c r="AN71" s="1360"/>
      <c r="AO71" s="1392"/>
      <c r="AP71" s="1396"/>
      <c r="AQ71" s="1396"/>
      <c r="AR71" s="1398"/>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23"/>
      <c r="K72" s="1268"/>
      <c r="L72" s="1274"/>
      <c r="M72" s="1277"/>
      <c r="N72" s="1400"/>
      <c r="O72" s="1427"/>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65" t="s">
        <v>10</v>
      </c>
      <c r="Z72" s="1417">
        <v>4</v>
      </c>
      <c r="AA72" s="1365" t="s">
        <v>45</v>
      </c>
      <c r="AB72" s="1417">
        <v>8</v>
      </c>
      <c r="AC72" s="1365" t="s">
        <v>10</v>
      </c>
      <c r="AD72" s="1417">
        <v>3</v>
      </c>
      <c r="AE72" s="1365" t="s">
        <v>13</v>
      </c>
      <c r="AF72" s="1365" t="s">
        <v>24</v>
      </c>
      <c r="AG72" s="1365">
        <f>IF(X72&gt;=1,(AB72*12+AD72)-(X72*12+Z72)+1,"")</f>
        <v>12</v>
      </c>
      <c r="AH72" s="1367" t="s">
        <v>38</v>
      </c>
      <c r="AI72" s="1369" t="str">
        <f>IFERROR(ROUNDDOWN(ROUND(L70*V72,0)*M70,0)*AG72,"")</f>
        <v/>
      </c>
      <c r="AJ72" s="1371" t="str">
        <f>IFERROR(ROUNDDOWN(ROUND((L70*(V72-AX70)),0)*M70,0)*AG72,"")</f>
        <v/>
      </c>
      <c r="AK72" s="1373">
        <f>IFERROR(IF(OR(N70="",N71="",N73=""),0,ROUNDDOWN(ROUNDDOWN(ROUND(L70*VLOOKUP(K70,【参考】数式用!$A$5:$AB$27,MATCH("新加算Ⅳ",【参考】数式用!$B$4:$AB$4,0)+1,0),0)*M70,0)*AG72*0.5,0)),"")</f>
        <v>0</v>
      </c>
      <c r="AL72" s="1361" t="str">
        <f t="shared" ref="AL72" si="43">IF(U72&lt;&gt;"","新規に適用","")</f>
        <v/>
      </c>
      <c r="AM72" s="1375">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3"/>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5"/>
      <c r="B73" s="1419"/>
      <c r="C73" s="1420"/>
      <c r="D73" s="1420"/>
      <c r="E73" s="1420"/>
      <c r="F73" s="1421"/>
      <c r="G73" s="1269"/>
      <c r="H73" s="1269"/>
      <c r="I73" s="1269"/>
      <c r="J73" s="1424"/>
      <c r="K73" s="1269"/>
      <c r="L73" s="1275"/>
      <c r="M73" s="1278"/>
      <c r="N73" s="662" t="str">
        <f>IF('別紙様式2-2（４・５月分）'!Q58="","",'別紙様式2-2（４・５月分）'!Q58)</f>
        <v/>
      </c>
      <c r="O73" s="1428"/>
      <c r="P73" s="1402"/>
      <c r="Q73" s="1404"/>
      <c r="R73" s="1406"/>
      <c r="S73" s="1408"/>
      <c r="T73" s="1410"/>
      <c r="U73" s="1412"/>
      <c r="V73" s="1414"/>
      <c r="W73" s="1416"/>
      <c r="X73" s="1418"/>
      <c r="Y73" s="1366"/>
      <c r="Z73" s="1418"/>
      <c r="AA73" s="1366"/>
      <c r="AB73" s="1418"/>
      <c r="AC73" s="1366"/>
      <c r="AD73" s="1418"/>
      <c r="AE73" s="1366"/>
      <c r="AF73" s="1366"/>
      <c r="AG73" s="1366"/>
      <c r="AH73" s="1368"/>
      <c r="AI73" s="1370"/>
      <c r="AJ73" s="1372"/>
      <c r="AK73" s="1374"/>
      <c r="AL73" s="1362"/>
      <c r="AM73" s="1376"/>
      <c r="AN73" s="1346"/>
      <c r="AO73" s="1346"/>
      <c r="AP73" s="1394"/>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23" t="str">
        <f>IF(基本情報入力シート!X69="","",基本情報入力シート!X69)</f>
        <v/>
      </c>
      <c r="K74" s="1268" t="str">
        <f>IF(基本情報入力シート!Y69="","",基本情報入力シート!Y69)</f>
        <v/>
      </c>
      <c r="L74" s="1274" t="str">
        <f>IF(基本情報入力シート!AB69="","",基本情報入力シート!AB69)</f>
        <v/>
      </c>
      <c r="M74" s="1446" t="str">
        <f>IF(基本情報入力シート!AC69="","",基本情報入力シート!AC69)</f>
        <v/>
      </c>
      <c r="N74" s="659" t="str">
        <f>IF('別紙様式2-2（４・５月分）'!Q59="","",'別紙様式2-2（４・５月分）'!Q59)</f>
        <v/>
      </c>
      <c r="O74" s="1425" t="str">
        <f>IF(SUM('別紙様式2-2（４・５月分）'!R59:R61)=0,"",SUM('別紙様式2-2（４・５月分）'!R59:R61))</f>
        <v/>
      </c>
      <c r="P74" s="1429" t="str">
        <f>IFERROR(VLOOKUP('別紙様式2-2（４・５月分）'!AR59,【参考】数式用!$AT$5:$AU$22,2,FALSE),"")</f>
        <v/>
      </c>
      <c r="Q74" s="1430"/>
      <c r="R74" s="1431"/>
      <c r="S74" s="1435" t="str">
        <f>IFERROR(VLOOKUP(K74,【参考】数式用!$A$5:$AB$27,MATCH(P74,【参考】数式用!$B$4:$AB$4,0)+1,0),"")</f>
        <v/>
      </c>
      <c r="T74" s="1437" t="s">
        <v>2189</v>
      </c>
      <c r="U74" s="1439"/>
      <c r="V74" s="1441" t="str">
        <f>IFERROR(VLOOKUP(K74,【参考】数式用!$A$5:$AB$27,MATCH(U74,【参考】数式用!$B$4:$AB$4,0)+1,0),"")</f>
        <v/>
      </c>
      <c r="W74" s="1443"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89">
        <f>IFERROR(IF(OR(N77="ベア加算",N77=""),0, IF(OR(U74="新加算Ⅰ",U74="新加算Ⅱ",U74="新加算Ⅲ",U74="新加算Ⅳ"),ROUNDDOWN(ROUND(L74*VLOOKUP(K74,【参考】数式用!$A$5:$I$27,MATCH("ベア加算",【参考】数式用!$B$4:$I$4,0)+1,0),0)*M74,0)*AG74,0)),"")</f>
        <v>0</v>
      </c>
      <c r="AN74" s="1359"/>
      <c r="AO74" s="1391"/>
      <c r="AP74" s="1395"/>
      <c r="AQ74" s="1395"/>
      <c r="AR74" s="1397"/>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4"/>
      <c r="B75" s="1301"/>
      <c r="C75" s="1302"/>
      <c r="D75" s="1302"/>
      <c r="E75" s="1302"/>
      <c r="F75" s="1303"/>
      <c r="G75" s="1268"/>
      <c r="H75" s="1268"/>
      <c r="I75" s="1268"/>
      <c r="J75" s="1423"/>
      <c r="K75" s="1268"/>
      <c r="L75" s="1274"/>
      <c r="M75" s="1446"/>
      <c r="N75" s="1399" t="str">
        <f>IF('別紙様式2-2（４・５月分）'!Q60="","",'別紙様式2-2（４・５月分）'!Q60)</f>
        <v/>
      </c>
      <c r="O75" s="1426"/>
      <c r="P75" s="1432"/>
      <c r="Q75" s="1433"/>
      <c r="R75" s="1434"/>
      <c r="S75" s="1436"/>
      <c r="T75" s="1438"/>
      <c r="U75" s="1440"/>
      <c r="V75" s="1442"/>
      <c r="W75" s="1444"/>
      <c r="X75" s="1378"/>
      <c r="Y75" s="1380"/>
      <c r="Z75" s="1378"/>
      <c r="AA75" s="1380"/>
      <c r="AB75" s="1378"/>
      <c r="AC75" s="1380"/>
      <c r="AD75" s="1378"/>
      <c r="AE75" s="1380"/>
      <c r="AF75" s="1380"/>
      <c r="AG75" s="1380"/>
      <c r="AH75" s="1382"/>
      <c r="AI75" s="1384"/>
      <c r="AJ75" s="1386"/>
      <c r="AK75" s="1388"/>
      <c r="AL75" s="1364"/>
      <c r="AM75" s="1390"/>
      <c r="AN75" s="1360"/>
      <c r="AO75" s="1392"/>
      <c r="AP75" s="1396"/>
      <c r="AQ75" s="1396"/>
      <c r="AR75" s="1398"/>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23"/>
      <c r="K76" s="1268"/>
      <c r="L76" s="1274"/>
      <c r="M76" s="1446"/>
      <c r="N76" s="1400"/>
      <c r="O76" s="1427"/>
      <c r="P76" s="1401" t="s">
        <v>2196</v>
      </c>
      <c r="Q76" s="1403" t="str">
        <f>IFERROR(VLOOKUP('別紙様式2-2（４・５月分）'!AR59,【参考】数式用!$AT$5:$AV$22,3,FALSE),"")</f>
        <v/>
      </c>
      <c r="R76" s="1405" t="s">
        <v>2207</v>
      </c>
      <c r="S76" s="1445" t="str">
        <f>IFERROR(VLOOKUP(K74,【参考】数式用!$A$5:$AB$27,MATCH(Q76,【参考】数式用!$B$4:$AB$4,0)+1,0),"")</f>
        <v/>
      </c>
      <c r="T76" s="1409" t="s">
        <v>231</v>
      </c>
      <c r="U76" s="1411"/>
      <c r="V76" s="1413" t="str">
        <f>IFERROR(VLOOKUP(K74,【参考】数式用!$A$5:$AB$27,MATCH(U76,【参考】数式用!$B$4:$AB$4,0)+1,0),"")</f>
        <v/>
      </c>
      <c r="W76" s="1415" t="s">
        <v>19</v>
      </c>
      <c r="X76" s="1417">
        <v>7</v>
      </c>
      <c r="Y76" s="1365" t="s">
        <v>10</v>
      </c>
      <c r="Z76" s="1417">
        <v>4</v>
      </c>
      <c r="AA76" s="1365" t="s">
        <v>45</v>
      </c>
      <c r="AB76" s="1417">
        <v>8</v>
      </c>
      <c r="AC76" s="1365" t="s">
        <v>10</v>
      </c>
      <c r="AD76" s="1417">
        <v>3</v>
      </c>
      <c r="AE76" s="1365" t="s">
        <v>13</v>
      </c>
      <c r="AF76" s="1365" t="s">
        <v>24</v>
      </c>
      <c r="AG76" s="1365">
        <f>IF(X76&gt;=1,(AB76*12+AD76)-(X76*12+Z76)+1,"")</f>
        <v>12</v>
      </c>
      <c r="AH76" s="1367" t="s">
        <v>38</v>
      </c>
      <c r="AI76" s="1369" t="str">
        <f>IFERROR(ROUNDDOWN(ROUND(L74*V76,0)*M74,0)*AG76,"")</f>
        <v/>
      </c>
      <c r="AJ76" s="1371" t="str">
        <f>IFERROR(ROUNDDOWN(ROUND((L74*(V76-AX74)),0)*M74,0)*AG76,"")</f>
        <v/>
      </c>
      <c r="AK76" s="1373">
        <f>IFERROR(IF(OR(N74="",N75="",N77=""),0,ROUNDDOWN(ROUNDDOWN(ROUND(L74*VLOOKUP(K74,【参考】数式用!$A$5:$AB$27,MATCH("新加算Ⅳ",【参考】数式用!$B$4:$AB$4,0)+1,0),0)*M74,0)*AG76*0.5,0)),"")</f>
        <v>0</v>
      </c>
      <c r="AL76" s="1361" t="str">
        <f t="shared" ref="AL76" si="46">IF(U76&lt;&gt;"","新規に適用","")</f>
        <v/>
      </c>
      <c r="AM76" s="1375">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3"/>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5"/>
      <c r="B77" s="1419"/>
      <c r="C77" s="1420"/>
      <c r="D77" s="1420"/>
      <c r="E77" s="1420"/>
      <c r="F77" s="1421"/>
      <c r="G77" s="1269"/>
      <c r="H77" s="1269"/>
      <c r="I77" s="1269"/>
      <c r="J77" s="1424"/>
      <c r="K77" s="1269"/>
      <c r="L77" s="1275"/>
      <c r="M77" s="1447"/>
      <c r="N77" s="662" t="str">
        <f>IF('別紙様式2-2（４・５月分）'!Q61="","",'別紙様式2-2（４・５月分）'!Q61)</f>
        <v/>
      </c>
      <c r="O77" s="1428"/>
      <c r="P77" s="1402"/>
      <c r="Q77" s="1404"/>
      <c r="R77" s="1406"/>
      <c r="S77" s="1408"/>
      <c r="T77" s="1410"/>
      <c r="U77" s="1412"/>
      <c r="V77" s="1414"/>
      <c r="W77" s="1416"/>
      <c r="X77" s="1418"/>
      <c r="Y77" s="1366"/>
      <c r="Z77" s="1418"/>
      <c r="AA77" s="1366"/>
      <c r="AB77" s="1418"/>
      <c r="AC77" s="1366"/>
      <c r="AD77" s="1418"/>
      <c r="AE77" s="1366"/>
      <c r="AF77" s="1366"/>
      <c r="AG77" s="1366"/>
      <c r="AH77" s="1368"/>
      <c r="AI77" s="1370"/>
      <c r="AJ77" s="1372"/>
      <c r="AK77" s="1374"/>
      <c r="AL77" s="1362"/>
      <c r="AM77" s="1376"/>
      <c r="AN77" s="1346"/>
      <c r="AO77" s="1346"/>
      <c r="AP77" s="1394"/>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3">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2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25" t="str">
        <f>IF(SUM('別紙様式2-2（４・５月分）'!R62:R64)=0,"",SUM('別紙様式2-2（４・５月分）'!R62:R64))</f>
        <v/>
      </c>
      <c r="P78" s="1429" t="str">
        <f>IFERROR(VLOOKUP('別紙様式2-2（４・５月分）'!AR62,【参考】数式用!$AT$5:$AU$22,2,FALSE),"")</f>
        <v/>
      </c>
      <c r="Q78" s="1430"/>
      <c r="R78" s="1431"/>
      <c r="S78" s="1435" t="str">
        <f>IFERROR(VLOOKUP(K78,【参考】数式用!$A$5:$AB$27,MATCH(P78,【参考】数式用!$B$4:$AB$4,0)+1,0),"")</f>
        <v/>
      </c>
      <c r="T78" s="1437" t="s">
        <v>2189</v>
      </c>
      <c r="U78" s="1439"/>
      <c r="V78" s="1441" t="str">
        <f>IFERROR(VLOOKUP(K78,【参考】数式用!$A$5:$AB$27,MATCH(U78,【参考】数式用!$B$4:$AB$4,0)+1,0),"")</f>
        <v/>
      </c>
      <c r="W78" s="1443"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89">
        <f>IFERROR(IF(OR(N81="ベア加算",N81=""),0, IF(OR(U78="新加算Ⅰ",U78="新加算Ⅱ",U78="新加算Ⅲ",U78="新加算Ⅳ"),ROUNDDOWN(ROUND(L78*VLOOKUP(K78,【参考】数式用!$A$5:$I$27,MATCH("ベア加算",【参考】数式用!$B$4:$I$4,0)+1,0),0)*M78,0)*AG78,0)),"")</f>
        <v>0</v>
      </c>
      <c r="AN78" s="1359"/>
      <c r="AO78" s="1391"/>
      <c r="AP78" s="1395"/>
      <c r="AQ78" s="1395"/>
      <c r="AR78" s="1397"/>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4"/>
      <c r="B79" s="1301"/>
      <c r="C79" s="1302"/>
      <c r="D79" s="1302"/>
      <c r="E79" s="1302"/>
      <c r="F79" s="1303"/>
      <c r="G79" s="1268"/>
      <c r="H79" s="1268"/>
      <c r="I79" s="1268"/>
      <c r="J79" s="1423"/>
      <c r="K79" s="1268"/>
      <c r="L79" s="1274"/>
      <c r="M79" s="1277"/>
      <c r="N79" s="1399" t="str">
        <f>IF('別紙様式2-2（４・５月分）'!Q63="","",'別紙様式2-2（４・５月分）'!Q63)</f>
        <v/>
      </c>
      <c r="O79" s="1426"/>
      <c r="P79" s="1432"/>
      <c r="Q79" s="1433"/>
      <c r="R79" s="1434"/>
      <c r="S79" s="1436"/>
      <c r="T79" s="1438"/>
      <c r="U79" s="1440"/>
      <c r="V79" s="1442"/>
      <c r="W79" s="1444"/>
      <c r="X79" s="1378"/>
      <c r="Y79" s="1380"/>
      <c r="Z79" s="1378"/>
      <c r="AA79" s="1380"/>
      <c r="AB79" s="1378"/>
      <c r="AC79" s="1380"/>
      <c r="AD79" s="1378"/>
      <c r="AE79" s="1380"/>
      <c r="AF79" s="1380"/>
      <c r="AG79" s="1380"/>
      <c r="AH79" s="1382"/>
      <c r="AI79" s="1384"/>
      <c r="AJ79" s="1386"/>
      <c r="AK79" s="1388"/>
      <c r="AL79" s="1364"/>
      <c r="AM79" s="1390"/>
      <c r="AN79" s="1360"/>
      <c r="AO79" s="1392"/>
      <c r="AP79" s="1396"/>
      <c r="AQ79" s="1396"/>
      <c r="AR79" s="1398"/>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23"/>
      <c r="K80" s="1268"/>
      <c r="L80" s="1274"/>
      <c r="M80" s="1277"/>
      <c r="N80" s="1400"/>
      <c r="O80" s="1427"/>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65" t="s">
        <v>10</v>
      </c>
      <c r="Z80" s="1417">
        <v>4</v>
      </c>
      <c r="AA80" s="1365" t="s">
        <v>45</v>
      </c>
      <c r="AB80" s="1417">
        <v>8</v>
      </c>
      <c r="AC80" s="1365" t="s">
        <v>10</v>
      </c>
      <c r="AD80" s="1417">
        <v>3</v>
      </c>
      <c r="AE80" s="1365" t="s">
        <v>13</v>
      </c>
      <c r="AF80" s="1365" t="s">
        <v>24</v>
      </c>
      <c r="AG80" s="1365">
        <f>IF(X80&gt;=1,(AB80*12+AD80)-(X80*12+Z80)+1,"")</f>
        <v>12</v>
      </c>
      <c r="AH80" s="1367" t="s">
        <v>38</v>
      </c>
      <c r="AI80" s="1369" t="str">
        <f>IFERROR(ROUNDDOWN(ROUND(L78*V80,0)*M78,0)*AG80,"")</f>
        <v/>
      </c>
      <c r="AJ80" s="1371" t="str">
        <f>IFERROR(ROUNDDOWN(ROUND((L78*(V80-AX78)),0)*M78,0)*AG80,"")</f>
        <v/>
      </c>
      <c r="AK80" s="1373">
        <f>IFERROR(IF(OR(N78="",N79="",N81=""),0,ROUNDDOWN(ROUNDDOWN(ROUND(L78*VLOOKUP(K78,【参考】数式用!$A$5:$AB$27,MATCH("新加算Ⅳ",【参考】数式用!$B$4:$AB$4,0)+1,0),0)*M78,0)*AG80*0.5,0)),"")</f>
        <v>0</v>
      </c>
      <c r="AL80" s="1361" t="str">
        <f t="shared" ref="AL80" si="49">IF(U80&lt;&gt;"","新規に適用","")</f>
        <v/>
      </c>
      <c r="AM80" s="1375">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3"/>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5"/>
      <c r="B81" s="1419"/>
      <c r="C81" s="1420"/>
      <c r="D81" s="1420"/>
      <c r="E81" s="1420"/>
      <c r="F81" s="1421"/>
      <c r="G81" s="1269"/>
      <c r="H81" s="1269"/>
      <c r="I81" s="1269"/>
      <c r="J81" s="1424"/>
      <c r="K81" s="1269"/>
      <c r="L81" s="1275"/>
      <c r="M81" s="1278"/>
      <c r="N81" s="662" t="str">
        <f>IF('別紙様式2-2（４・５月分）'!Q64="","",'別紙様式2-2（４・５月分）'!Q64)</f>
        <v/>
      </c>
      <c r="O81" s="1428"/>
      <c r="P81" s="1402"/>
      <c r="Q81" s="1404"/>
      <c r="R81" s="1406"/>
      <c r="S81" s="1408"/>
      <c r="T81" s="1410"/>
      <c r="U81" s="1412"/>
      <c r="V81" s="1414"/>
      <c r="W81" s="1416"/>
      <c r="X81" s="1418"/>
      <c r="Y81" s="1366"/>
      <c r="Z81" s="1418"/>
      <c r="AA81" s="1366"/>
      <c r="AB81" s="1418"/>
      <c r="AC81" s="1366"/>
      <c r="AD81" s="1418"/>
      <c r="AE81" s="1366"/>
      <c r="AF81" s="1366"/>
      <c r="AG81" s="1366"/>
      <c r="AH81" s="1368"/>
      <c r="AI81" s="1370"/>
      <c r="AJ81" s="1372"/>
      <c r="AK81" s="1374"/>
      <c r="AL81" s="1362"/>
      <c r="AM81" s="1376"/>
      <c r="AN81" s="1346"/>
      <c r="AO81" s="1346"/>
      <c r="AP81" s="1394"/>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23" t="str">
        <f>IF(基本情報入力シート!X71="","",基本情報入力シート!X71)</f>
        <v/>
      </c>
      <c r="K82" s="1268" t="str">
        <f>IF(基本情報入力シート!Y71="","",基本情報入力シート!Y71)</f>
        <v/>
      </c>
      <c r="L82" s="1274" t="str">
        <f>IF(基本情報入力シート!AB71="","",基本情報入力シート!AB71)</f>
        <v/>
      </c>
      <c r="M82" s="1446" t="str">
        <f>IF(基本情報入力シート!AC71="","",基本情報入力シート!AC71)</f>
        <v/>
      </c>
      <c r="N82" s="659" t="str">
        <f>IF('別紙様式2-2（４・５月分）'!Q65="","",'別紙様式2-2（４・５月分）'!Q65)</f>
        <v/>
      </c>
      <c r="O82" s="1425" t="str">
        <f>IF(SUM('別紙様式2-2（４・５月分）'!R65:R67)=0,"",SUM('別紙様式2-2（４・５月分）'!R65:R67))</f>
        <v/>
      </c>
      <c r="P82" s="1429" t="str">
        <f>IFERROR(VLOOKUP('別紙様式2-2（４・５月分）'!AR65,【参考】数式用!$AT$5:$AU$22,2,FALSE),"")</f>
        <v/>
      </c>
      <c r="Q82" s="1430"/>
      <c r="R82" s="1431"/>
      <c r="S82" s="1435" t="str">
        <f>IFERROR(VLOOKUP(K82,【参考】数式用!$A$5:$AB$27,MATCH(P82,【参考】数式用!$B$4:$AB$4,0)+1,0),"")</f>
        <v/>
      </c>
      <c r="T82" s="1437" t="s">
        <v>2189</v>
      </c>
      <c r="U82" s="1439"/>
      <c r="V82" s="1441" t="str">
        <f>IFERROR(VLOOKUP(K82,【参考】数式用!$A$5:$AB$27,MATCH(U82,【参考】数式用!$B$4:$AB$4,0)+1,0),"")</f>
        <v/>
      </c>
      <c r="W82" s="1443"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89">
        <f>IFERROR(IF(OR(N85="ベア加算",N85=""),0, IF(OR(U82="新加算Ⅰ",U82="新加算Ⅱ",U82="新加算Ⅲ",U82="新加算Ⅳ"),ROUNDDOWN(ROUND(L82*VLOOKUP(K82,【参考】数式用!$A$5:$I$27,MATCH("ベア加算",【参考】数式用!$B$4:$I$4,0)+1,0),0)*M82,0)*AG82,0)),"")</f>
        <v>0</v>
      </c>
      <c r="AN82" s="1359"/>
      <c r="AO82" s="1391"/>
      <c r="AP82" s="1395"/>
      <c r="AQ82" s="1395"/>
      <c r="AR82" s="1397"/>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4"/>
      <c r="B83" s="1301"/>
      <c r="C83" s="1302"/>
      <c r="D83" s="1302"/>
      <c r="E83" s="1302"/>
      <c r="F83" s="1303"/>
      <c r="G83" s="1268"/>
      <c r="H83" s="1268"/>
      <c r="I83" s="1268"/>
      <c r="J83" s="1423"/>
      <c r="K83" s="1268"/>
      <c r="L83" s="1274"/>
      <c r="M83" s="1446"/>
      <c r="N83" s="1399" t="str">
        <f>IF('別紙様式2-2（４・５月分）'!Q66="","",'別紙様式2-2（４・５月分）'!Q66)</f>
        <v/>
      </c>
      <c r="O83" s="1426"/>
      <c r="P83" s="1432"/>
      <c r="Q83" s="1433"/>
      <c r="R83" s="1434"/>
      <c r="S83" s="1436"/>
      <c r="T83" s="1438"/>
      <c r="U83" s="1440"/>
      <c r="V83" s="1442"/>
      <c r="W83" s="1444"/>
      <c r="X83" s="1378"/>
      <c r="Y83" s="1380"/>
      <c r="Z83" s="1378"/>
      <c r="AA83" s="1380"/>
      <c r="AB83" s="1378"/>
      <c r="AC83" s="1380"/>
      <c r="AD83" s="1378"/>
      <c r="AE83" s="1380"/>
      <c r="AF83" s="1380"/>
      <c r="AG83" s="1380"/>
      <c r="AH83" s="1382"/>
      <c r="AI83" s="1384"/>
      <c r="AJ83" s="1386"/>
      <c r="AK83" s="1388"/>
      <c r="AL83" s="1364"/>
      <c r="AM83" s="1390"/>
      <c r="AN83" s="1360"/>
      <c r="AO83" s="1392"/>
      <c r="AP83" s="1396"/>
      <c r="AQ83" s="1396"/>
      <c r="AR83" s="1398"/>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23"/>
      <c r="K84" s="1268"/>
      <c r="L84" s="1274"/>
      <c r="M84" s="1446"/>
      <c r="N84" s="1400"/>
      <c r="O84" s="1427"/>
      <c r="P84" s="1401" t="s">
        <v>2196</v>
      </c>
      <c r="Q84" s="1403" t="str">
        <f>IFERROR(VLOOKUP('別紙様式2-2（４・５月分）'!AR65,【参考】数式用!$AT$5:$AV$22,3,FALSE),"")</f>
        <v/>
      </c>
      <c r="R84" s="1405" t="s">
        <v>2207</v>
      </c>
      <c r="S84" s="1445" t="str">
        <f>IFERROR(VLOOKUP(K82,【参考】数式用!$A$5:$AB$27,MATCH(Q84,【参考】数式用!$B$4:$AB$4,0)+1,0),"")</f>
        <v/>
      </c>
      <c r="T84" s="1409" t="s">
        <v>231</v>
      </c>
      <c r="U84" s="1411"/>
      <c r="V84" s="1413" t="str">
        <f>IFERROR(VLOOKUP(K82,【参考】数式用!$A$5:$AB$27,MATCH(U84,【参考】数式用!$B$4:$AB$4,0)+1,0),"")</f>
        <v/>
      </c>
      <c r="W84" s="1415" t="s">
        <v>19</v>
      </c>
      <c r="X84" s="1417">
        <v>7</v>
      </c>
      <c r="Y84" s="1365" t="s">
        <v>10</v>
      </c>
      <c r="Z84" s="1417">
        <v>4</v>
      </c>
      <c r="AA84" s="1365" t="s">
        <v>45</v>
      </c>
      <c r="AB84" s="1417">
        <v>8</v>
      </c>
      <c r="AC84" s="1365" t="s">
        <v>10</v>
      </c>
      <c r="AD84" s="1417">
        <v>3</v>
      </c>
      <c r="AE84" s="1365" t="s">
        <v>13</v>
      </c>
      <c r="AF84" s="1365" t="s">
        <v>24</v>
      </c>
      <c r="AG84" s="1365">
        <f>IF(X84&gt;=1,(AB84*12+AD84)-(X84*12+Z84)+1,"")</f>
        <v>12</v>
      </c>
      <c r="AH84" s="1367" t="s">
        <v>38</v>
      </c>
      <c r="AI84" s="1369" t="str">
        <f>IFERROR(ROUNDDOWN(ROUND(L82*V84,0)*M82,0)*AG84,"")</f>
        <v/>
      </c>
      <c r="AJ84" s="1371" t="str">
        <f>IFERROR(ROUNDDOWN(ROUND((L82*(V84-AX82)),0)*M82,0)*AG84,"")</f>
        <v/>
      </c>
      <c r="AK84" s="1373">
        <f>IFERROR(IF(OR(N82="",N83="",N85=""),0,ROUNDDOWN(ROUNDDOWN(ROUND(L82*VLOOKUP(K82,【参考】数式用!$A$5:$AB$27,MATCH("新加算Ⅳ",【参考】数式用!$B$4:$AB$4,0)+1,0),0)*M82,0)*AG84*0.5,0)),"")</f>
        <v>0</v>
      </c>
      <c r="AL84" s="1361" t="str">
        <f t="shared" ref="AL84" si="54">IF(U84&lt;&gt;"","新規に適用","")</f>
        <v/>
      </c>
      <c r="AM84" s="1375">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3"/>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5"/>
      <c r="B85" s="1419"/>
      <c r="C85" s="1420"/>
      <c r="D85" s="1420"/>
      <c r="E85" s="1420"/>
      <c r="F85" s="1421"/>
      <c r="G85" s="1269"/>
      <c r="H85" s="1269"/>
      <c r="I85" s="1269"/>
      <c r="J85" s="1424"/>
      <c r="K85" s="1269"/>
      <c r="L85" s="1275"/>
      <c r="M85" s="1447"/>
      <c r="N85" s="662" t="str">
        <f>IF('別紙様式2-2（４・５月分）'!Q67="","",'別紙様式2-2（４・５月分）'!Q67)</f>
        <v/>
      </c>
      <c r="O85" s="1428"/>
      <c r="P85" s="1402"/>
      <c r="Q85" s="1404"/>
      <c r="R85" s="1406"/>
      <c r="S85" s="1408"/>
      <c r="T85" s="1410"/>
      <c r="U85" s="1412"/>
      <c r="V85" s="1414"/>
      <c r="W85" s="1416"/>
      <c r="X85" s="1418"/>
      <c r="Y85" s="1366"/>
      <c r="Z85" s="1418"/>
      <c r="AA85" s="1366"/>
      <c r="AB85" s="1418"/>
      <c r="AC85" s="1366"/>
      <c r="AD85" s="1418"/>
      <c r="AE85" s="1366"/>
      <c r="AF85" s="1366"/>
      <c r="AG85" s="1366"/>
      <c r="AH85" s="1368"/>
      <c r="AI85" s="1370"/>
      <c r="AJ85" s="1372"/>
      <c r="AK85" s="1374"/>
      <c r="AL85" s="1362"/>
      <c r="AM85" s="1376"/>
      <c r="AN85" s="1346"/>
      <c r="AO85" s="1346"/>
      <c r="AP85" s="1394"/>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3">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2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25" t="str">
        <f>IF(SUM('別紙様式2-2（４・５月分）'!R68:R70)=0,"",SUM('別紙様式2-2（４・５月分）'!R68:R70))</f>
        <v/>
      </c>
      <c r="P86" s="1429" t="str">
        <f>IFERROR(VLOOKUP('別紙様式2-2（４・５月分）'!AR68,【参考】数式用!$AT$5:$AU$22,2,FALSE),"")</f>
        <v/>
      </c>
      <c r="Q86" s="1430"/>
      <c r="R86" s="1431"/>
      <c r="S86" s="1435" t="str">
        <f>IFERROR(VLOOKUP(K86,【参考】数式用!$A$5:$AB$27,MATCH(P86,【参考】数式用!$B$4:$AB$4,0)+1,0),"")</f>
        <v/>
      </c>
      <c r="T86" s="1437" t="s">
        <v>2189</v>
      </c>
      <c r="U86" s="1439"/>
      <c r="V86" s="1441" t="str">
        <f>IFERROR(VLOOKUP(K86,【参考】数式用!$A$5:$AB$27,MATCH(U86,【参考】数式用!$B$4:$AB$4,0)+1,0),"")</f>
        <v/>
      </c>
      <c r="W86" s="1443"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89">
        <f>IFERROR(IF(OR(N89="ベア加算",N89=""),0, IF(OR(U86="新加算Ⅰ",U86="新加算Ⅱ",U86="新加算Ⅲ",U86="新加算Ⅳ"),ROUNDDOWN(ROUND(L86*VLOOKUP(K86,【参考】数式用!$A$5:$I$27,MATCH("ベア加算",【参考】数式用!$B$4:$I$4,0)+1,0),0)*M86,0)*AG86,0)),"")</f>
        <v>0</v>
      </c>
      <c r="AN86" s="1359"/>
      <c r="AO86" s="1391"/>
      <c r="AP86" s="1395"/>
      <c r="AQ86" s="1395"/>
      <c r="AR86" s="1397"/>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4"/>
      <c r="B87" s="1301"/>
      <c r="C87" s="1302"/>
      <c r="D87" s="1302"/>
      <c r="E87" s="1302"/>
      <c r="F87" s="1303"/>
      <c r="G87" s="1268"/>
      <c r="H87" s="1268"/>
      <c r="I87" s="1268"/>
      <c r="J87" s="1423"/>
      <c r="K87" s="1268"/>
      <c r="L87" s="1274"/>
      <c r="M87" s="1277"/>
      <c r="N87" s="1399" t="str">
        <f>IF('別紙様式2-2（４・５月分）'!Q69="","",'別紙様式2-2（４・５月分）'!Q69)</f>
        <v/>
      </c>
      <c r="O87" s="1426"/>
      <c r="P87" s="1432"/>
      <c r="Q87" s="1433"/>
      <c r="R87" s="1434"/>
      <c r="S87" s="1436"/>
      <c r="T87" s="1438"/>
      <c r="U87" s="1440"/>
      <c r="V87" s="1442"/>
      <c r="W87" s="1444"/>
      <c r="X87" s="1378"/>
      <c r="Y87" s="1380"/>
      <c r="Z87" s="1378"/>
      <c r="AA87" s="1380"/>
      <c r="AB87" s="1378"/>
      <c r="AC87" s="1380"/>
      <c r="AD87" s="1378"/>
      <c r="AE87" s="1380"/>
      <c r="AF87" s="1380"/>
      <c r="AG87" s="1380"/>
      <c r="AH87" s="1382"/>
      <c r="AI87" s="1384"/>
      <c r="AJ87" s="1386"/>
      <c r="AK87" s="1388"/>
      <c r="AL87" s="1364"/>
      <c r="AM87" s="1390"/>
      <c r="AN87" s="1360"/>
      <c r="AO87" s="1392"/>
      <c r="AP87" s="1396"/>
      <c r="AQ87" s="1396"/>
      <c r="AR87" s="1398"/>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23"/>
      <c r="K88" s="1268"/>
      <c r="L88" s="1274"/>
      <c r="M88" s="1277"/>
      <c r="N88" s="1400"/>
      <c r="O88" s="1427"/>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65" t="s">
        <v>10</v>
      </c>
      <c r="Z88" s="1417">
        <v>4</v>
      </c>
      <c r="AA88" s="1365" t="s">
        <v>45</v>
      </c>
      <c r="AB88" s="1417">
        <v>8</v>
      </c>
      <c r="AC88" s="1365" t="s">
        <v>10</v>
      </c>
      <c r="AD88" s="1417">
        <v>3</v>
      </c>
      <c r="AE88" s="1365" t="s">
        <v>13</v>
      </c>
      <c r="AF88" s="1365" t="s">
        <v>24</v>
      </c>
      <c r="AG88" s="1365">
        <f>IF(X88&gt;=1,(AB88*12+AD88)-(X88*12+Z88)+1,"")</f>
        <v>12</v>
      </c>
      <c r="AH88" s="1367" t="s">
        <v>38</v>
      </c>
      <c r="AI88" s="1369" t="str">
        <f>IFERROR(ROUNDDOWN(ROUND(L86*V88,0)*M86,0)*AG88,"")</f>
        <v/>
      </c>
      <c r="AJ88" s="1371" t="str">
        <f>IFERROR(ROUNDDOWN(ROUND((L86*(V88-AX86)),0)*M86,0)*AG88,"")</f>
        <v/>
      </c>
      <c r="AK88" s="1373">
        <f>IFERROR(IF(OR(N86="",N87="",N89=""),0,ROUNDDOWN(ROUNDDOWN(ROUND(L86*VLOOKUP(K86,【参考】数式用!$A$5:$AB$27,MATCH("新加算Ⅳ",【参考】数式用!$B$4:$AB$4,0)+1,0),0)*M86,0)*AG88*0.5,0)),"")</f>
        <v>0</v>
      </c>
      <c r="AL88" s="1361" t="str">
        <f t="shared" ref="AL88" si="57">IF(U88&lt;&gt;"","新規に適用","")</f>
        <v/>
      </c>
      <c r="AM88" s="1375">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3"/>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5"/>
      <c r="B89" s="1419"/>
      <c r="C89" s="1420"/>
      <c r="D89" s="1420"/>
      <c r="E89" s="1420"/>
      <c r="F89" s="1421"/>
      <c r="G89" s="1269"/>
      <c r="H89" s="1269"/>
      <c r="I89" s="1269"/>
      <c r="J89" s="1424"/>
      <c r="K89" s="1269"/>
      <c r="L89" s="1275"/>
      <c r="M89" s="1278"/>
      <c r="N89" s="662" t="str">
        <f>IF('別紙様式2-2（４・５月分）'!Q70="","",'別紙様式2-2（４・５月分）'!Q70)</f>
        <v/>
      </c>
      <c r="O89" s="1428"/>
      <c r="P89" s="1402"/>
      <c r="Q89" s="1404"/>
      <c r="R89" s="1406"/>
      <c r="S89" s="1408"/>
      <c r="T89" s="1410"/>
      <c r="U89" s="1412"/>
      <c r="V89" s="1414"/>
      <c r="W89" s="1416"/>
      <c r="X89" s="1418"/>
      <c r="Y89" s="1366"/>
      <c r="Z89" s="1418"/>
      <c r="AA89" s="1366"/>
      <c r="AB89" s="1418"/>
      <c r="AC89" s="1366"/>
      <c r="AD89" s="1418"/>
      <c r="AE89" s="1366"/>
      <c r="AF89" s="1366"/>
      <c r="AG89" s="1366"/>
      <c r="AH89" s="1368"/>
      <c r="AI89" s="1370"/>
      <c r="AJ89" s="1372"/>
      <c r="AK89" s="1374"/>
      <c r="AL89" s="1362"/>
      <c r="AM89" s="1376"/>
      <c r="AN89" s="1346"/>
      <c r="AO89" s="1346"/>
      <c r="AP89" s="1394"/>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23" t="str">
        <f>IF(基本情報入力シート!X73="","",基本情報入力シート!X73)</f>
        <v/>
      </c>
      <c r="K90" s="1268" t="str">
        <f>IF(基本情報入力シート!Y73="","",基本情報入力シート!Y73)</f>
        <v/>
      </c>
      <c r="L90" s="1274" t="str">
        <f>IF(基本情報入力シート!AB73="","",基本情報入力シート!AB73)</f>
        <v/>
      </c>
      <c r="M90" s="1446" t="str">
        <f>IF(基本情報入力シート!AC73="","",基本情報入力シート!AC73)</f>
        <v/>
      </c>
      <c r="N90" s="659" t="str">
        <f>IF('別紙様式2-2（４・５月分）'!Q71="","",'別紙様式2-2（４・５月分）'!Q71)</f>
        <v/>
      </c>
      <c r="O90" s="1425" t="str">
        <f>IF(SUM('別紙様式2-2（４・５月分）'!R71:R73)=0,"",SUM('別紙様式2-2（４・５月分）'!R71:R73))</f>
        <v/>
      </c>
      <c r="P90" s="1429" t="str">
        <f>IFERROR(VLOOKUP('別紙様式2-2（４・５月分）'!AR71,【参考】数式用!$AT$5:$AU$22,2,FALSE),"")</f>
        <v/>
      </c>
      <c r="Q90" s="1430"/>
      <c r="R90" s="1431"/>
      <c r="S90" s="1435" t="str">
        <f>IFERROR(VLOOKUP(K90,【参考】数式用!$A$5:$AB$27,MATCH(P90,【参考】数式用!$B$4:$AB$4,0)+1,0),"")</f>
        <v/>
      </c>
      <c r="T90" s="1437" t="s">
        <v>2189</v>
      </c>
      <c r="U90" s="1439"/>
      <c r="V90" s="1441" t="str">
        <f>IFERROR(VLOOKUP(K90,【参考】数式用!$A$5:$AB$27,MATCH(U90,【参考】数式用!$B$4:$AB$4,0)+1,0),"")</f>
        <v/>
      </c>
      <c r="W90" s="1443"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89">
        <f>IFERROR(IF(OR(N93="ベア加算",N93=""),0, IF(OR(U90="新加算Ⅰ",U90="新加算Ⅱ",U90="新加算Ⅲ",U90="新加算Ⅳ"),ROUNDDOWN(ROUND(L90*VLOOKUP(K90,【参考】数式用!$A$5:$I$27,MATCH("ベア加算",【参考】数式用!$B$4:$I$4,0)+1,0),0)*M90,0)*AG90,0)),"")</f>
        <v>0</v>
      </c>
      <c r="AN90" s="1359"/>
      <c r="AO90" s="1391"/>
      <c r="AP90" s="1395"/>
      <c r="AQ90" s="1395"/>
      <c r="AR90" s="1397"/>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4"/>
      <c r="B91" s="1301"/>
      <c r="C91" s="1302"/>
      <c r="D91" s="1302"/>
      <c r="E91" s="1302"/>
      <c r="F91" s="1303"/>
      <c r="G91" s="1268"/>
      <c r="H91" s="1268"/>
      <c r="I91" s="1268"/>
      <c r="J91" s="1423"/>
      <c r="K91" s="1268"/>
      <c r="L91" s="1274"/>
      <c r="M91" s="1446"/>
      <c r="N91" s="1399" t="str">
        <f>IF('別紙様式2-2（４・５月分）'!Q72="","",'別紙様式2-2（４・５月分）'!Q72)</f>
        <v/>
      </c>
      <c r="O91" s="1426"/>
      <c r="P91" s="1432"/>
      <c r="Q91" s="1433"/>
      <c r="R91" s="1434"/>
      <c r="S91" s="1436"/>
      <c r="T91" s="1438"/>
      <c r="U91" s="1440"/>
      <c r="V91" s="1442"/>
      <c r="W91" s="1444"/>
      <c r="X91" s="1378"/>
      <c r="Y91" s="1380"/>
      <c r="Z91" s="1378"/>
      <c r="AA91" s="1380"/>
      <c r="AB91" s="1378"/>
      <c r="AC91" s="1380"/>
      <c r="AD91" s="1378"/>
      <c r="AE91" s="1380"/>
      <c r="AF91" s="1380"/>
      <c r="AG91" s="1380"/>
      <c r="AH91" s="1382"/>
      <c r="AI91" s="1384"/>
      <c r="AJ91" s="1386"/>
      <c r="AK91" s="1388"/>
      <c r="AL91" s="1364"/>
      <c r="AM91" s="1390"/>
      <c r="AN91" s="1360"/>
      <c r="AO91" s="1392"/>
      <c r="AP91" s="1396"/>
      <c r="AQ91" s="1396"/>
      <c r="AR91" s="1398"/>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23"/>
      <c r="K92" s="1268"/>
      <c r="L92" s="1274"/>
      <c r="M92" s="1446"/>
      <c r="N92" s="1400"/>
      <c r="O92" s="1427"/>
      <c r="P92" s="1401" t="s">
        <v>2196</v>
      </c>
      <c r="Q92" s="1403" t="str">
        <f>IFERROR(VLOOKUP('別紙様式2-2（４・５月分）'!AR71,【参考】数式用!$AT$5:$AV$22,3,FALSE),"")</f>
        <v/>
      </c>
      <c r="R92" s="1405" t="s">
        <v>2207</v>
      </c>
      <c r="S92" s="1445" t="str">
        <f>IFERROR(VLOOKUP(K90,【参考】数式用!$A$5:$AB$27,MATCH(Q92,【参考】数式用!$B$4:$AB$4,0)+1,0),"")</f>
        <v/>
      </c>
      <c r="T92" s="1409" t="s">
        <v>231</v>
      </c>
      <c r="U92" s="1411"/>
      <c r="V92" s="1413" t="str">
        <f>IFERROR(VLOOKUP(K90,【参考】数式用!$A$5:$AB$27,MATCH(U92,【参考】数式用!$B$4:$AB$4,0)+1,0),"")</f>
        <v/>
      </c>
      <c r="W92" s="1415" t="s">
        <v>19</v>
      </c>
      <c r="X92" s="1417">
        <v>7</v>
      </c>
      <c r="Y92" s="1365" t="s">
        <v>10</v>
      </c>
      <c r="Z92" s="1417">
        <v>4</v>
      </c>
      <c r="AA92" s="1365" t="s">
        <v>45</v>
      </c>
      <c r="AB92" s="1417">
        <v>8</v>
      </c>
      <c r="AC92" s="1365" t="s">
        <v>10</v>
      </c>
      <c r="AD92" s="1417">
        <v>3</v>
      </c>
      <c r="AE92" s="1365" t="s">
        <v>13</v>
      </c>
      <c r="AF92" s="1365" t="s">
        <v>24</v>
      </c>
      <c r="AG92" s="1365">
        <f>IF(X92&gt;=1,(AB92*12+AD92)-(X92*12+Z92)+1,"")</f>
        <v>12</v>
      </c>
      <c r="AH92" s="1367" t="s">
        <v>38</v>
      </c>
      <c r="AI92" s="1369" t="str">
        <f>IFERROR(ROUNDDOWN(ROUND(L90*V92,0)*M90,0)*AG92,"")</f>
        <v/>
      </c>
      <c r="AJ92" s="1371" t="str">
        <f>IFERROR(ROUNDDOWN(ROUND((L90*(V92-AX90)),0)*M90,0)*AG92,"")</f>
        <v/>
      </c>
      <c r="AK92" s="1373">
        <f>IFERROR(IF(OR(N90="",N91="",N93=""),0,ROUNDDOWN(ROUNDDOWN(ROUND(L90*VLOOKUP(K90,【参考】数式用!$A$5:$AB$27,MATCH("新加算Ⅳ",【参考】数式用!$B$4:$AB$4,0)+1,0),0)*M90,0)*AG92*0.5,0)),"")</f>
        <v>0</v>
      </c>
      <c r="AL92" s="1361" t="str">
        <f t="shared" ref="AL92" si="60">IF(U92&lt;&gt;"","新規に適用","")</f>
        <v/>
      </c>
      <c r="AM92" s="1375">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3"/>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5"/>
      <c r="B93" s="1419"/>
      <c r="C93" s="1420"/>
      <c r="D93" s="1420"/>
      <c r="E93" s="1420"/>
      <c r="F93" s="1421"/>
      <c r="G93" s="1269"/>
      <c r="H93" s="1269"/>
      <c r="I93" s="1269"/>
      <c r="J93" s="1424"/>
      <c r="K93" s="1269"/>
      <c r="L93" s="1275"/>
      <c r="M93" s="1447"/>
      <c r="N93" s="662" t="str">
        <f>IF('別紙様式2-2（４・５月分）'!Q73="","",'別紙様式2-2（４・５月分）'!Q73)</f>
        <v/>
      </c>
      <c r="O93" s="1428"/>
      <c r="P93" s="1402"/>
      <c r="Q93" s="1404"/>
      <c r="R93" s="1406"/>
      <c r="S93" s="1408"/>
      <c r="T93" s="1410"/>
      <c r="U93" s="1412"/>
      <c r="V93" s="1414"/>
      <c r="W93" s="1416"/>
      <c r="X93" s="1418"/>
      <c r="Y93" s="1366"/>
      <c r="Z93" s="1418"/>
      <c r="AA93" s="1366"/>
      <c r="AB93" s="1418"/>
      <c r="AC93" s="1366"/>
      <c r="AD93" s="1418"/>
      <c r="AE93" s="1366"/>
      <c r="AF93" s="1366"/>
      <c r="AG93" s="1366"/>
      <c r="AH93" s="1368"/>
      <c r="AI93" s="1370"/>
      <c r="AJ93" s="1372"/>
      <c r="AK93" s="1374"/>
      <c r="AL93" s="1362"/>
      <c r="AM93" s="1376"/>
      <c r="AN93" s="1346"/>
      <c r="AO93" s="1346"/>
      <c r="AP93" s="1394"/>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3">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2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25" t="str">
        <f>IF(SUM('別紙様式2-2（４・５月分）'!R74:R76)=0,"",SUM('別紙様式2-2（４・５月分）'!R74:R76))</f>
        <v/>
      </c>
      <c r="P94" s="1429" t="str">
        <f>IFERROR(VLOOKUP('別紙様式2-2（４・５月分）'!AR74,【参考】数式用!$AT$5:$AU$22,2,FALSE),"")</f>
        <v/>
      </c>
      <c r="Q94" s="1430"/>
      <c r="R94" s="1431"/>
      <c r="S94" s="1435" t="str">
        <f>IFERROR(VLOOKUP(K94,【参考】数式用!$A$5:$AB$27,MATCH(P94,【参考】数式用!$B$4:$AB$4,0)+1,0),"")</f>
        <v/>
      </c>
      <c r="T94" s="1437" t="s">
        <v>2189</v>
      </c>
      <c r="U94" s="1439"/>
      <c r="V94" s="1441" t="str">
        <f>IFERROR(VLOOKUP(K94,【参考】数式用!$A$5:$AB$27,MATCH(U94,【参考】数式用!$B$4:$AB$4,0)+1,0),"")</f>
        <v/>
      </c>
      <c r="W94" s="1443"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89">
        <f>IFERROR(IF(OR(N97="ベア加算",N97=""),0, IF(OR(U94="新加算Ⅰ",U94="新加算Ⅱ",U94="新加算Ⅲ",U94="新加算Ⅳ"),ROUNDDOWN(ROUND(L94*VLOOKUP(K94,【参考】数式用!$A$5:$I$27,MATCH("ベア加算",【参考】数式用!$B$4:$I$4,0)+1,0),0)*M94,0)*AG94,0)),"")</f>
        <v>0</v>
      </c>
      <c r="AN94" s="1359"/>
      <c r="AO94" s="1391"/>
      <c r="AP94" s="1395"/>
      <c r="AQ94" s="1395"/>
      <c r="AR94" s="1397"/>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4"/>
      <c r="B95" s="1301"/>
      <c r="C95" s="1302"/>
      <c r="D95" s="1302"/>
      <c r="E95" s="1302"/>
      <c r="F95" s="1303"/>
      <c r="G95" s="1268"/>
      <c r="H95" s="1268"/>
      <c r="I95" s="1268"/>
      <c r="J95" s="1423"/>
      <c r="K95" s="1268"/>
      <c r="L95" s="1274"/>
      <c r="M95" s="1277"/>
      <c r="N95" s="1399" t="str">
        <f>IF('別紙様式2-2（４・５月分）'!Q75="","",'別紙様式2-2（４・５月分）'!Q75)</f>
        <v/>
      </c>
      <c r="O95" s="1426"/>
      <c r="P95" s="1432"/>
      <c r="Q95" s="1433"/>
      <c r="R95" s="1434"/>
      <c r="S95" s="1436"/>
      <c r="T95" s="1438"/>
      <c r="U95" s="1440"/>
      <c r="V95" s="1442"/>
      <c r="W95" s="1444"/>
      <c r="X95" s="1378"/>
      <c r="Y95" s="1380"/>
      <c r="Z95" s="1378"/>
      <c r="AA95" s="1380"/>
      <c r="AB95" s="1378"/>
      <c r="AC95" s="1380"/>
      <c r="AD95" s="1378"/>
      <c r="AE95" s="1380"/>
      <c r="AF95" s="1380"/>
      <c r="AG95" s="1380"/>
      <c r="AH95" s="1382"/>
      <c r="AI95" s="1384"/>
      <c r="AJ95" s="1386"/>
      <c r="AK95" s="1388"/>
      <c r="AL95" s="1364"/>
      <c r="AM95" s="1390"/>
      <c r="AN95" s="1360"/>
      <c r="AO95" s="1392"/>
      <c r="AP95" s="1396"/>
      <c r="AQ95" s="1396"/>
      <c r="AR95" s="1398"/>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23"/>
      <c r="K96" s="1268"/>
      <c r="L96" s="1274"/>
      <c r="M96" s="1277"/>
      <c r="N96" s="1400"/>
      <c r="O96" s="1427"/>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65" t="s">
        <v>10</v>
      </c>
      <c r="Z96" s="1417">
        <v>4</v>
      </c>
      <c r="AA96" s="1365" t="s">
        <v>45</v>
      </c>
      <c r="AB96" s="1417">
        <v>8</v>
      </c>
      <c r="AC96" s="1365" t="s">
        <v>10</v>
      </c>
      <c r="AD96" s="1417">
        <v>3</v>
      </c>
      <c r="AE96" s="1365" t="s">
        <v>13</v>
      </c>
      <c r="AF96" s="1365" t="s">
        <v>24</v>
      </c>
      <c r="AG96" s="1365">
        <f>IF(X96&gt;=1,(AB96*12+AD96)-(X96*12+Z96)+1,"")</f>
        <v>12</v>
      </c>
      <c r="AH96" s="1367" t="s">
        <v>38</v>
      </c>
      <c r="AI96" s="1369" t="str">
        <f>IFERROR(ROUNDDOWN(ROUND(L94*V96,0)*M94,0)*AG96,"")</f>
        <v/>
      </c>
      <c r="AJ96" s="1371" t="str">
        <f>IFERROR(ROUNDDOWN(ROUND((L94*(V96-AX94)),0)*M94,0)*AG96,"")</f>
        <v/>
      </c>
      <c r="AK96" s="1373">
        <f>IFERROR(IF(OR(N94="",N95="",N97=""),0,ROUNDDOWN(ROUNDDOWN(ROUND(L94*VLOOKUP(K94,【参考】数式用!$A$5:$AB$27,MATCH("新加算Ⅳ",【参考】数式用!$B$4:$AB$4,0)+1,0),0)*M94,0)*AG96*0.5,0)),"")</f>
        <v>0</v>
      </c>
      <c r="AL96" s="1361" t="str">
        <f t="shared" ref="AL96" si="63">IF(U96&lt;&gt;"","新規に適用","")</f>
        <v/>
      </c>
      <c r="AM96" s="1375">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3"/>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5"/>
      <c r="B97" s="1419"/>
      <c r="C97" s="1420"/>
      <c r="D97" s="1420"/>
      <c r="E97" s="1420"/>
      <c r="F97" s="1421"/>
      <c r="G97" s="1269"/>
      <c r="H97" s="1269"/>
      <c r="I97" s="1269"/>
      <c r="J97" s="1424"/>
      <c r="K97" s="1269"/>
      <c r="L97" s="1275"/>
      <c r="M97" s="1278"/>
      <c r="N97" s="662" t="str">
        <f>IF('別紙様式2-2（４・５月分）'!Q76="","",'別紙様式2-2（４・５月分）'!Q76)</f>
        <v/>
      </c>
      <c r="O97" s="1428"/>
      <c r="P97" s="1402"/>
      <c r="Q97" s="1404"/>
      <c r="R97" s="1406"/>
      <c r="S97" s="1408"/>
      <c r="T97" s="1410"/>
      <c r="U97" s="1412"/>
      <c r="V97" s="1414"/>
      <c r="W97" s="1416"/>
      <c r="X97" s="1418"/>
      <c r="Y97" s="1366"/>
      <c r="Z97" s="1418"/>
      <c r="AA97" s="1366"/>
      <c r="AB97" s="1418"/>
      <c r="AC97" s="1366"/>
      <c r="AD97" s="1418"/>
      <c r="AE97" s="1366"/>
      <c r="AF97" s="1366"/>
      <c r="AG97" s="1366"/>
      <c r="AH97" s="1368"/>
      <c r="AI97" s="1370"/>
      <c r="AJ97" s="1372"/>
      <c r="AK97" s="1374"/>
      <c r="AL97" s="1362"/>
      <c r="AM97" s="1376"/>
      <c r="AN97" s="1346"/>
      <c r="AO97" s="1346"/>
      <c r="AP97" s="1394"/>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23" t="str">
        <f>IF(基本情報入力シート!X75="","",基本情報入力シート!X75)</f>
        <v/>
      </c>
      <c r="K98" s="1268" t="str">
        <f>IF(基本情報入力シート!Y75="","",基本情報入力シート!Y75)</f>
        <v/>
      </c>
      <c r="L98" s="1274" t="str">
        <f>IF(基本情報入力シート!AB75="","",基本情報入力シート!AB75)</f>
        <v/>
      </c>
      <c r="M98" s="1446" t="str">
        <f>IF(基本情報入力シート!AC75="","",基本情報入力シート!AC75)</f>
        <v/>
      </c>
      <c r="N98" s="659" t="str">
        <f>IF('別紙様式2-2（４・５月分）'!Q77="","",'別紙様式2-2（４・５月分）'!Q77)</f>
        <v/>
      </c>
      <c r="O98" s="1425" t="str">
        <f>IF(SUM('別紙様式2-2（４・５月分）'!R77:R79)=0,"",SUM('別紙様式2-2（４・５月分）'!R77:R79))</f>
        <v/>
      </c>
      <c r="P98" s="1429" t="str">
        <f>IFERROR(VLOOKUP('別紙様式2-2（４・５月分）'!AR77,【参考】数式用!$AT$5:$AU$22,2,FALSE),"")</f>
        <v/>
      </c>
      <c r="Q98" s="1430"/>
      <c r="R98" s="1431"/>
      <c r="S98" s="1435" t="str">
        <f>IFERROR(VLOOKUP(K98,【参考】数式用!$A$5:$AB$27,MATCH(P98,【参考】数式用!$B$4:$AB$4,0)+1,0),"")</f>
        <v/>
      </c>
      <c r="T98" s="1437" t="s">
        <v>2189</v>
      </c>
      <c r="U98" s="1439"/>
      <c r="V98" s="1441" t="str">
        <f>IFERROR(VLOOKUP(K98,【参考】数式用!$A$5:$AB$27,MATCH(U98,【参考】数式用!$B$4:$AB$4,0)+1,0),"")</f>
        <v/>
      </c>
      <c r="W98" s="1443"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89">
        <f>IFERROR(IF(OR(N101="ベア加算",N101=""),0, IF(OR(U98="新加算Ⅰ",U98="新加算Ⅱ",U98="新加算Ⅲ",U98="新加算Ⅳ"),ROUNDDOWN(ROUND(L98*VLOOKUP(K98,【参考】数式用!$A$5:$I$27,MATCH("ベア加算",【参考】数式用!$B$4:$I$4,0)+1,0),0)*M98,0)*AG98,0)),"")</f>
        <v>0</v>
      </c>
      <c r="AN98" s="1359"/>
      <c r="AO98" s="1391"/>
      <c r="AP98" s="1395"/>
      <c r="AQ98" s="1395"/>
      <c r="AR98" s="1397"/>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4"/>
      <c r="B99" s="1301"/>
      <c r="C99" s="1302"/>
      <c r="D99" s="1302"/>
      <c r="E99" s="1302"/>
      <c r="F99" s="1303"/>
      <c r="G99" s="1268"/>
      <c r="H99" s="1268"/>
      <c r="I99" s="1268"/>
      <c r="J99" s="1423"/>
      <c r="K99" s="1268"/>
      <c r="L99" s="1274"/>
      <c r="M99" s="1446"/>
      <c r="N99" s="1399" t="str">
        <f>IF('別紙様式2-2（４・５月分）'!Q78="","",'別紙様式2-2（４・５月分）'!Q78)</f>
        <v/>
      </c>
      <c r="O99" s="1426"/>
      <c r="P99" s="1432"/>
      <c r="Q99" s="1433"/>
      <c r="R99" s="1434"/>
      <c r="S99" s="1436"/>
      <c r="T99" s="1438"/>
      <c r="U99" s="1440"/>
      <c r="V99" s="1442"/>
      <c r="W99" s="1444"/>
      <c r="X99" s="1378"/>
      <c r="Y99" s="1380"/>
      <c r="Z99" s="1378"/>
      <c r="AA99" s="1380"/>
      <c r="AB99" s="1378"/>
      <c r="AC99" s="1380"/>
      <c r="AD99" s="1378"/>
      <c r="AE99" s="1380"/>
      <c r="AF99" s="1380"/>
      <c r="AG99" s="1380"/>
      <c r="AH99" s="1382"/>
      <c r="AI99" s="1384"/>
      <c r="AJ99" s="1386"/>
      <c r="AK99" s="1388"/>
      <c r="AL99" s="1364"/>
      <c r="AM99" s="1390"/>
      <c r="AN99" s="1360"/>
      <c r="AO99" s="1392"/>
      <c r="AP99" s="1396"/>
      <c r="AQ99" s="1396"/>
      <c r="AR99" s="1398"/>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23"/>
      <c r="K100" s="1268"/>
      <c r="L100" s="1274"/>
      <c r="M100" s="1446"/>
      <c r="N100" s="1400"/>
      <c r="O100" s="1427"/>
      <c r="P100" s="1401" t="s">
        <v>2196</v>
      </c>
      <c r="Q100" s="1403" t="str">
        <f>IFERROR(VLOOKUP('別紙様式2-2（４・５月分）'!AR77,【参考】数式用!$AT$5:$AV$22,3,FALSE),"")</f>
        <v/>
      </c>
      <c r="R100" s="1405" t="s">
        <v>2207</v>
      </c>
      <c r="S100" s="1445" t="str">
        <f>IFERROR(VLOOKUP(K98,【参考】数式用!$A$5:$AB$27,MATCH(Q100,【参考】数式用!$B$4:$AB$4,0)+1,0),"")</f>
        <v/>
      </c>
      <c r="T100" s="1409" t="s">
        <v>231</v>
      </c>
      <c r="U100" s="1411"/>
      <c r="V100" s="1413" t="str">
        <f>IFERROR(VLOOKUP(K98,【参考】数式用!$A$5:$AB$27,MATCH(U100,【参考】数式用!$B$4:$AB$4,0)+1,0),"")</f>
        <v/>
      </c>
      <c r="W100" s="1415" t="s">
        <v>19</v>
      </c>
      <c r="X100" s="1417">
        <v>7</v>
      </c>
      <c r="Y100" s="1365" t="s">
        <v>10</v>
      </c>
      <c r="Z100" s="1417">
        <v>4</v>
      </c>
      <c r="AA100" s="1365" t="s">
        <v>45</v>
      </c>
      <c r="AB100" s="1417">
        <v>8</v>
      </c>
      <c r="AC100" s="1365" t="s">
        <v>10</v>
      </c>
      <c r="AD100" s="1417">
        <v>3</v>
      </c>
      <c r="AE100" s="1365" t="s">
        <v>13</v>
      </c>
      <c r="AF100" s="1365" t="s">
        <v>24</v>
      </c>
      <c r="AG100" s="1365">
        <f>IF(X100&gt;=1,(AB100*12+AD100)-(X100*12+Z100)+1,"")</f>
        <v>12</v>
      </c>
      <c r="AH100" s="1367" t="s">
        <v>38</v>
      </c>
      <c r="AI100" s="1369" t="str">
        <f>IFERROR(ROUNDDOWN(ROUND(L98*V100,0)*M98,0)*AG100,"")</f>
        <v/>
      </c>
      <c r="AJ100" s="1371" t="str">
        <f>IFERROR(ROUNDDOWN(ROUND((L98*(V100-AX98)),0)*M98,0)*AG100,"")</f>
        <v/>
      </c>
      <c r="AK100" s="1373">
        <f>IFERROR(IF(OR(N98="",N99="",N101=""),0,ROUNDDOWN(ROUNDDOWN(ROUND(L98*VLOOKUP(K98,【参考】数式用!$A$5:$AB$27,MATCH("新加算Ⅳ",【参考】数式用!$B$4:$AB$4,0)+1,0),0)*M98,0)*AG100*0.5,0)),"")</f>
        <v>0</v>
      </c>
      <c r="AL100" s="1361" t="str">
        <f t="shared" ref="AL100" si="66">IF(U100&lt;&gt;"","新規に適用","")</f>
        <v/>
      </c>
      <c r="AM100" s="1375">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3"/>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5"/>
      <c r="B101" s="1419"/>
      <c r="C101" s="1420"/>
      <c r="D101" s="1420"/>
      <c r="E101" s="1420"/>
      <c r="F101" s="1421"/>
      <c r="G101" s="1269"/>
      <c r="H101" s="1269"/>
      <c r="I101" s="1269"/>
      <c r="J101" s="1424"/>
      <c r="K101" s="1269"/>
      <c r="L101" s="1275"/>
      <c r="M101" s="1447"/>
      <c r="N101" s="662" t="str">
        <f>IF('別紙様式2-2（４・５月分）'!Q79="","",'別紙様式2-2（４・５月分）'!Q79)</f>
        <v/>
      </c>
      <c r="O101" s="1428"/>
      <c r="P101" s="1402"/>
      <c r="Q101" s="1404"/>
      <c r="R101" s="1406"/>
      <c r="S101" s="1408"/>
      <c r="T101" s="1410"/>
      <c r="U101" s="1412"/>
      <c r="V101" s="1414"/>
      <c r="W101" s="1416"/>
      <c r="X101" s="1418"/>
      <c r="Y101" s="1366"/>
      <c r="Z101" s="1418"/>
      <c r="AA101" s="1366"/>
      <c r="AB101" s="1418"/>
      <c r="AC101" s="1366"/>
      <c r="AD101" s="1418"/>
      <c r="AE101" s="1366"/>
      <c r="AF101" s="1366"/>
      <c r="AG101" s="1366"/>
      <c r="AH101" s="1368"/>
      <c r="AI101" s="1370"/>
      <c r="AJ101" s="1372"/>
      <c r="AK101" s="1374"/>
      <c r="AL101" s="1362"/>
      <c r="AM101" s="1376"/>
      <c r="AN101" s="1346"/>
      <c r="AO101" s="1346"/>
      <c r="AP101" s="1394"/>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3">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23" t="str">
        <f>IF(基本情報入力シート!X76="","",基本情報入力シート!X76)</f>
        <v/>
      </c>
      <c r="K102" s="1268" t="str">
        <f>IF(基本情報入力シート!Y76="","",基本情報入力シート!Y76)</f>
        <v/>
      </c>
      <c r="L102" s="1274" t="str">
        <f>IF(基本情報入力シート!AB76="","",基本情報入力シート!AB76)</f>
        <v/>
      </c>
      <c r="M102" s="1446" t="str">
        <f>IF(基本情報入力シート!AC76="","",基本情報入力シート!AC76)</f>
        <v/>
      </c>
      <c r="N102" s="659" t="str">
        <f>IF('別紙様式2-2（４・５月分）'!Q80="","",'別紙様式2-2（４・５月分）'!Q80)</f>
        <v/>
      </c>
      <c r="O102" s="1425" t="str">
        <f>IF(SUM('別紙様式2-2（４・５月分）'!R80:R82)=0,"",SUM('別紙様式2-2（４・５月分）'!R80:R82))</f>
        <v/>
      </c>
      <c r="P102" s="1429" t="str">
        <f>IFERROR(VLOOKUP('別紙様式2-2（４・５月分）'!AR80,【参考】数式用!$AT$5:$AU$22,2,FALSE),"")</f>
        <v/>
      </c>
      <c r="Q102" s="1430"/>
      <c r="R102" s="1431"/>
      <c r="S102" s="1435" t="str">
        <f>IFERROR(VLOOKUP(K102,【参考】数式用!$A$5:$AB$27,MATCH(P102,【参考】数式用!$B$4:$AB$4,0)+1,0),"")</f>
        <v/>
      </c>
      <c r="T102" s="1437" t="s">
        <v>2189</v>
      </c>
      <c r="U102" s="1439"/>
      <c r="V102" s="1441" t="str">
        <f>IFERROR(VLOOKUP(K102,【参考】数式用!$A$5:$AB$27,MATCH(U102,【参考】数式用!$B$4:$AB$4,0)+1,0),"")</f>
        <v/>
      </c>
      <c r="W102" s="1443"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89">
        <f>IFERROR(IF(OR(N105="ベア加算",N105=""),0, IF(OR(U102="新加算Ⅰ",U102="新加算Ⅱ",U102="新加算Ⅲ",U102="新加算Ⅳ"),ROUNDDOWN(ROUND(L102*VLOOKUP(K102,【参考】数式用!$A$5:$I$27,MATCH("ベア加算",【参考】数式用!$B$4:$I$4,0)+1,0),0)*M102,0)*AG102,0)),"")</f>
        <v>0</v>
      </c>
      <c r="AN102" s="1359"/>
      <c r="AO102" s="1391"/>
      <c r="AP102" s="1395"/>
      <c r="AQ102" s="1395"/>
      <c r="AR102" s="1397"/>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4"/>
      <c r="B103" s="1301"/>
      <c r="C103" s="1302"/>
      <c r="D103" s="1302"/>
      <c r="E103" s="1302"/>
      <c r="F103" s="1303"/>
      <c r="G103" s="1268"/>
      <c r="H103" s="1268"/>
      <c r="I103" s="1268"/>
      <c r="J103" s="1423"/>
      <c r="K103" s="1268"/>
      <c r="L103" s="1274"/>
      <c r="M103" s="1446"/>
      <c r="N103" s="1399" t="str">
        <f>IF('別紙様式2-2（４・５月分）'!Q81="","",'別紙様式2-2（４・５月分）'!Q81)</f>
        <v/>
      </c>
      <c r="O103" s="1426"/>
      <c r="P103" s="1432"/>
      <c r="Q103" s="1433"/>
      <c r="R103" s="1434"/>
      <c r="S103" s="1436"/>
      <c r="T103" s="1438"/>
      <c r="U103" s="1440"/>
      <c r="V103" s="1442"/>
      <c r="W103" s="1444"/>
      <c r="X103" s="1378"/>
      <c r="Y103" s="1380"/>
      <c r="Z103" s="1378"/>
      <c r="AA103" s="1380"/>
      <c r="AB103" s="1378"/>
      <c r="AC103" s="1380"/>
      <c r="AD103" s="1378"/>
      <c r="AE103" s="1380"/>
      <c r="AF103" s="1380"/>
      <c r="AG103" s="1380"/>
      <c r="AH103" s="1382"/>
      <c r="AI103" s="1384"/>
      <c r="AJ103" s="1386"/>
      <c r="AK103" s="1388"/>
      <c r="AL103" s="1364"/>
      <c r="AM103" s="1390"/>
      <c r="AN103" s="1360"/>
      <c r="AO103" s="1392"/>
      <c r="AP103" s="1396"/>
      <c r="AQ103" s="1396"/>
      <c r="AR103" s="1398"/>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23"/>
      <c r="K104" s="1268"/>
      <c r="L104" s="1274"/>
      <c r="M104" s="1446"/>
      <c r="N104" s="1400"/>
      <c r="O104" s="1427"/>
      <c r="P104" s="1401" t="s">
        <v>2196</v>
      </c>
      <c r="Q104" s="1403" t="str">
        <f>IFERROR(VLOOKUP('別紙様式2-2（４・５月分）'!AR80,【参考】数式用!$AT$5:$AV$22,3,FALSE),"")</f>
        <v/>
      </c>
      <c r="R104" s="1405" t="s">
        <v>2207</v>
      </c>
      <c r="S104" s="1445" t="str">
        <f>IFERROR(VLOOKUP(K102,【参考】数式用!$A$5:$AB$27,MATCH(Q104,【参考】数式用!$B$4:$AB$4,0)+1,0),"")</f>
        <v/>
      </c>
      <c r="T104" s="1409" t="s">
        <v>231</v>
      </c>
      <c r="U104" s="1411"/>
      <c r="V104" s="1413" t="str">
        <f>IFERROR(VLOOKUP(K102,【参考】数式用!$A$5:$AB$27,MATCH(U104,【参考】数式用!$B$4:$AB$4,0)+1,0),"")</f>
        <v/>
      </c>
      <c r="W104" s="1415" t="s">
        <v>19</v>
      </c>
      <c r="X104" s="1417">
        <v>7</v>
      </c>
      <c r="Y104" s="1365" t="s">
        <v>10</v>
      </c>
      <c r="Z104" s="1417">
        <v>4</v>
      </c>
      <c r="AA104" s="1365" t="s">
        <v>45</v>
      </c>
      <c r="AB104" s="1417">
        <v>8</v>
      </c>
      <c r="AC104" s="1365" t="s">
        <v>10</v>
      </c>
      <c r="AD104" s="1417">
        <v>3</v>
      </c>
      <c r="AE104" s="1365" t="s">
        <v>13</v>
      </c>
      <c r="AF104" s="1365" t="s">
        <v>24</v>
      </c>
      <c r="AG104" s="1365">
        <f>IF(X104&gt;=1,(AB104*12+AD104)-(X104*12+Z104)+1,"")</f>
        <v>12</v>
      </c>
      <c r="AH104" s="1367" t="s">
        <v>38</v>
      </c>
      <c r="AI104" s="1369" t="str">
        <f>IFERROR(ROUNDDOWN(ROUND(L102*V104,0)*M102,0)*AG104,"")</f>
        <v/>
      </c>
      <c r="AJ104" s="1371" t="str">
        <f>IFERROR(ROUNDDOWN(ROUND((L102*(V104-AX102)),0)*M102,0)*AG104,"")</f>
        <v/>
      </c>
      <c r="AK104" s="1373">
        <f>IFERROR(IF(OR(N102="",N103="",N105=""),0,ROUNDDOWN(ROUNDDOWN(ROUND(L102*VLOOKUP(K102,【参考】数式用!$A$5:$AB$27,MATCH("新加算Ⅳ",【参考】数式用!$B$4:$AB$4,0)+1,0),0)*M102,0)*AG104*0.5,0)),"")</f>
        <v>0</v>
      </c>
      <c r="AL104" s="1361" t="str">
        <f t="shared" ref="AL104" si="69">IF(U104&lt;&gt;"","新規に適用","")</f>
        <v/>
      </c>
      <c r="AM104" s="1375">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3"/>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5"/>
      <c r="B105" s="1419"/>
      <c r="C105" s="1420"/>
      <c r="D105" s="1420"/>
      <c r="E105" s="1420"/>
      <c r="F105" s="1421"/>
      <c r="G105" s="1269"/>
      <c r="H105" s="1269"/>
      <c r="I105" s="1269"/>
      <c r="J105" s="1424"/>
      <c r="K105" s="1269"/>
      <c r="L105" s="1275"/>
      <c r="M105" s="1447"/>
      <c r="N105" s="662" t="str">
        <f>IF('別紙様式2-2（４・５月分）'!Q82="","",'別紙様式2-2（４・５月分）'!Q82)</f>
        <v/>
      </c>
      <c r="O105" s="1428"/>
      <c r="P105" s="1402"/>
      <c r="Q105" s="1404"/>
      <c r="R105" s="1406"/>
      <c r="S105" s="1408"/>
      <c r="T105" s="1410"/>
      <c r="U105" s="1412"/>
      <c r="V105" s="1414"/>
      <c r="W105" s="1416"/>
      <c r="X105" s="1418"/>
      <c r="Y105" s="1366"/>
      <c r="Z105" s="1418"/>
      <c r="AA105" s="1366"/>
      <c r="AB105" s="1418"/>
      <c r="AC105" s="1366"/>
      <c r="AD105" s="1418"/>
      <c r="AE105" s="1366"/>
      <c r="AF105" s="1366"/>
      <c r="AG105" s="1366"/>
      <c r="AH105" s="1368"/>
      <c r="AI105" s="1370"/>
      <c r="AJ105" s="1372"/>
      <c r="AK105" s="1374"/>
      <c r="AL105" s="1362"/>
      <c r="AM105" s="1376"/>
      <c r="AN105" s="1346"/>
      <c r="AO105" s="1346"/>
      <c r="AP105" s="1394"/>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2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25" t="str">
        <f>IF(SUM('別紙様式2-2（４・５月分）'!R83:R85)=0,"",SUM('別紙様式2-2（４・５月分）'!R83:R85))</f>
        <v/>
      </c>
      <c r="P106" s="1429" t="str">
        <f>IFERROR(VLOOKUP('別紙様式2-2（４・５月分）'!AR83,【参考】数式用!$AT$5:$AU$22,2,FALSE),"")</f>
        <v/>
      </c>
      <c r="Q106" s="1430"/>
      <c r="R106" s="1431"/>
      <c r="S106" s="1435" t="str">
        <f>IFERROR(VLOOKUP(K106,【参考】数式用!$A$5:$AB$27,MATCH(P106,【参考】数式用!$B$4:$AB$4,0)+1,0),"")</f>
        <v/>
      </c>
      <c r="T106" s="1437" t="s">
        <v>2189</v>
      </c>
      <c r="U106" s="1439"/>
      <c r="V106" s="1441" t="str">
        <f>IFERROR(VLOOKUP(K106,【参考】数式用!$A$5:$AB$27,MATCH(U106,【参考】数式用!$B$4:$AB$4,0)+1,0),"")</f>
        <v/>
      </c>
      <c r="W106" s="1443"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89">
        <f>IFERROR(IF(OR(N109="ベア加算",N109=""),0, IF(OR(U106="新加算Ⅰ",U106="新加算Ⅱ",U106="新加算Ⅲ",U106="新加算Ⅳ"),ROUNDDOWN(ROUND(L106*VLOOKUP(K106,【参考】数式用!$A$5:$I$27,MATCH("ベア加算",【参考】数式用!$B$4:$I$4,0)+1,0),0)*M106,0)*AG106,0)),"")</f>
        <v>0</v>
      </c>
      <c r="AN106" s="1359"/>
      <c r="AO106" s="1391"/>
      <c r="AP106" s="1395"/>
      <c r="AQ106" s="1395"/>
      <c r="AR106" s="1397"/>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4"/>
      <c r="B107" s="1301"/>
      <c r="C107" s="1302"/>
      <c r="D107" s="1302"/>
      <c r="E107" s="1302"/>
      <c r="F107" s="1303"/>
      <c r="G107" s="1268"/>
      <c r="H107" s="1268"/>
      <c r="I107" s="1268"/>
      <c r="J107" s="1423"/>
      <c r="K107" s="1268"/>
      <c r="L107" s="1274"/>
      <c r="M107" s="1277"/>
      <c r="N107" s="1399" t="str">
        <f>IF('別紙様式2-2（４・５月分）'!Q84="","",'別紙様式2-2（４・５月分）'!Q84)</f>
        <v/>
      </c>
      <c r="O107" s="1426"/>
      <c r="P107" s="1432"/>
      <c r="Q107" s="1433"/>
      <c r="R107" s="1434"/>
      <c r="S107" s="1436"/>
      <c r="T107" s="1438"/>
      <c r="U107" s="1440"/>
      <c r="V107" s="1442"/>
      <c r="W107" s="1444"/>
      <c r="X107" s="1378"/>
      <c r="Y107" s="1380"/>
      <c r="Z107" s="1378"/>
      <c r="AA107" s="1380"/>
      <c r="AB107" s="1378"/>
      <c r="AC107" s="1380"/>
      <c r="AD107" s="1378"/>
      <c r="AE107" s="1380"/>
      <c r="AF107" s="1380"/>
      <c r="AG107" s="1380"/>
      <c r="AH107" s="1382"/>
      <c r="AI107" s="1384"/>
      <c r="AJ107" s="1386"/>
      <c r="AK107" s="1388"/>
      <c r="AL107" s="1364"/>
      <c r="AM107" s="1390"/>
      <c r="AN107" s="1360"/>
      <c r="AO107" s="1392"/>
      <c r="AP107" s="1396"/>
      <c r="AQ107" s="1396"/>
      <c r="AR107" s="1398"/>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23"/>
      <c r="K108" s="1268"/>
      <c r="L108" s="1274"/>
      <c r="M108" s="1277"/>
      <c r="N108" s="1400"/>
      <c r="O108" s="1427"/>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65" t="s">
        <v>10</v>
      </c>
      <c r="Z108" s="1417">
        <v>4</v>
      </c>
      <c r="AA108" s="1365" t="s">
        <v>45</v>
      </c>
      <c r="AB108" s="1417">
        <v>8</v>
      </c>
      <c r="AC108" s="1365" t="s">
        <v>10</v>
      </c>
      <c r="AD108" s="1417">
        <v>3</v>
      </c>
      <c r="AE108" s="1365" t="s">
        <v>13</v>
      </c>
      <c r="AF108" s="1365" t="s">
        <v>24</v>
      </c>
      <c r="AG108" s="1365">
        <f>IF(X108&gt;=1,(AB108*12+AD108)-(X108*12+Z108)+1,"")</f>
        <v>12</v>
      </c>
      <c r="AH108" s="1367" t="s">
        <v>38</v>
      </c>
      <c r="AI108" s="1369" t="str">
        <f>IFERROR(ROUNDDOWN(ROUND(L106*V108,0)*M106,0)*AG108,"")</f>
        <v/>
      </c>
      <c r="AJ108" s="1371" t="str">
        <f>IFERROR(ROUNDDOWN(ROUND((L106*(V108-AX106)),0)*M106,0)*AG108,"")</f>
        <v/>
      </c>
      <c r="AK108" s="1373">
        <f>IFERROR(IF(OR(N106="",N107="",N109=""),0,ROUNDDOWN(ROUNDDOWN(ROUND(L106*VLOOKUP(K106,【参考】数式用!$A$5:$AB$27,MATCH("新加算Ⅳ",【参考】数式用!$B$4:$AB$4,0)+1,0),0)*M106,0)*AG108*0.5,0)),"")</f>
        <v>0</v>
      </c>
      <c r="AL108" s="1361" t="str">
        <f t="shared" ref="AL108" si="73">IF(U108&lt;&gt;"","新規に適用","")</f>
        <v/>
      </c>
      <c r="AM108" s="1375">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3"/>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5"/>
      <c r="B109" s="1419"/>
      <c r="C109" s="1420"/>
      <c r="D109" s="1420"/>
      <c r="E109" s="1420"/>
      <c r="F109" s="1421"/>
      <c r="G109" s="1269"/>
      <c r="H109" s="1269"/>
      <c r="I109" s="1269"/>
      <c r="J109" s="1424"/>
      <c r="K109" s="1269"/>
      <c r="L109" s="1275"/>
      <c r="M109" s="1278"/>
      <c r="N109" s="662" t="str">
        <f>IF('別紙様式2-2（４・５月分）'!Q85="","",'別紙様式2-2（４・５月分）'!Q85)</f>
        <v/>
      </c>
      <c r="O109" s="1428"/>
      <c r="P109" s="1402"/>
      <c r="Q109" s="1404"/>
      <c r="R109" s="1406"/>
      <c r="S109" s="1408"/>
      <c r="T109" s="1410"/>
      <c r="U109" s="1412"/>
      <c r="V109" s="1414"/>
      <c r="W109" s="1416"/>
      <c r="X109" s="1418"/>
      <c r="Y109" s="1366"/>
      <c r="Z109" s="1418"/>
      <c r="AA109" s="1366"/>
      <c r="AB109" s="1418"/>
      <c r="AC109" s="1366"/>
      <c r="AD109" s="1418"/>
      <c r="AE109" s="1366"/>
      <c r="AF109" s="1366"/>
      <c r="AG109" s="1366"/>
      <c r="AH109" s="1368"/>
      <c r="AI109" s="1370"/>
      <c r="AJ109" s="1372"/>
      <c r="AK109" s="1374"/>
      <c r="AL109" s="1362"/>
      <c r="AM109" s="1376"/>
      <c r="AN109" s="1346"/>
      <c r="AO109" s="1346"/>
      <c r="AP109" s="1394"/>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3">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23" t="str">
        <f>IF(基本情報入力シート!X78="","",基本情報入力シート!X78)</f>
        <v/>
      </c>
      <c r="K110" s="1268" t="str">
        <f>IF(基本情報入力シート!Y78="","",基本情報入力シート!Y78)</f>
        <v/>
      </c>
      <c r="L110" s="1274" t="str">
        <f>IF(基本情報入力シート!AB78="","",基本情報入力シート!AB78)</f>
        <v/>
      </c>
      <c r="M110" s="1446" t="str">
        <f>IF(基本情報入力シート!AC78="","",基本情報入力シート!AC78)</f>
        <v/>
      </c>
      <c r="N110" s="659" t="str">
        <f>IF('別紙様式2-2（４・５月分）'!Q86="","",'別紙様式2-2（４・５月分）'!Q86)</f>
        <v/>
      </c>
      <c r="O110" s="1425" t="str">
        <f>IF(SUM('別紙様式2-2（４・５月分）'!R86:R88)=0,"",SUM('別紙様式2-2（４・５月分）'!R86:R88))</f>
        <v/>
      </c>
      <c r="P110" s="1429" t="str">
        <f>IFERROR(VLOOKUP('別紙様式2-2（４・５月分）'!AR86,【参考】数式用!$AT$5:$AU$22,2,FALSE),"")</f>
        <v/>
      </c>
      <c r="Q110" s="1430"/>
      <c r="R110" s="1431"/>
      <c r="S110" s="1435" t="str">
        <f>IFERROR(VLOOKUP(K110,【参考】数式用!$A$5:$AB$27,MATCH(P110,【参考】数式用!$B$4:$AB$4,0)+1,0),"")</f>
        <v/>
      </c>
      <c r="T110" s="1437" t="s">
        <v>2189</v>
      </c>
      <c r="U110" s="1439"/>
      <c r="V110" s="1441" t="str">
        <f>IFERROR(VLOOKUP(K110,【参考】数式用!$A$5:$AB$27,MATCH(U110,【参考】数式用!$B$4:$AB$4,0)+1,0),"")</f>
        <v/>
      </c>
      <c r="W110" s="1443"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89">
        <f>IFERROR(IF(OR(N113="ベア加算",N113=""),0, IF(OR(U110="新加算Ⅰ",U110="新加算Ⅱ",U110="新加算Ⅲ",U110="新加算Ⅳ"),ROUNDDOWN(ROUND(L110*VLOOKUP(K110,【参考】数式用!$A$5:$I$27,MATCH("ベア加算",【参考】数式用!$B$4:$I$4,0)+1,0),0)*M110,0)*AG110,0)),"")</f>
        <v>0</v>
      </c>
      <c r="AN110" s="1359"/>
      <c r="AO110" s="1391"/>
      <c r="AP110" s="1395"/>
      <c r="AQ110" s="1395"/>
      <c r="AR110" s="1397"/>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4"/>
      <c r="B111" s="1301"/>
      <c r="C111" s="1302"/>
      <c r="D111" s="1302"/>
      <c r="E111" s="1302"/>
      <c r="F111" s="1303"/>
      <c r="G111" s="1268"/>
      <c r="H111" s="1268"/>
      <c r="I111" s="1268"/>
      <c r="J111" s="1423"/>
      <c r="K111" s="1268"/>
      <c r="L111" s="1274"/>
      <c r="M111" s="1446"/>
      <c r="N111" s="1399" t="str">
        <f>IF('別紙様式2-2（４・５月分）'!Q87="","",'別紙様式2-2（４・５月分）'!Q87)</f>
        <v/>
      </c>
      <c r="O111" s="1426"/>
      <c r="P111" s="1432"/>
      <c r="Q111" s="1433"/>
      <c r="R111" s="1434"/>
      <c r="S111" s="1436"/>
      <c r="T111" s="1438"/>
      <c r="U111" s="1440"/>
      <c r="V111" s="1442"/>
      <c r="W111" s="1444"/>
      <c r="X111" s="1378"/>
      <c r="Y111" s="1380"/>
      <c r="Z111" s="1378"/>
      <c r="AA111" s="1380"/>
      <c r="AB111" s="1378"/>
      <c r="AC111" s="1380"/>
      <c r="AD111" s="1378"/>
      <c r="AE111" s="1380"/>
      <c r="AF111" s="1380"/>
      <c r="AG111" s="1380"/>
      <c r="AH111" s="1382"/>
      <c r="AI111" s="1384"/>
      <c r="AJ111" s="1386"/>
      <c r="AK111" s="1388"/>
      <c r="AL111" s="1364"/>
      <c r="AM111" s="1390"/>
      <c r="AN111" s="1360"/>
      <c r="AO111" s="1392"/>
      <c r="AP111" s="1396"/>
      <c r="AQ111" s="1396"/>
      <c r="AR111" s="1398"/>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23"/>
      <c r="K112" s="1268"/>
      <c r="L112" s="1274"/>
      <c r="M112" s="1446"/>
      <c r="N112" s="1400"/>
      <c r="O112" s="1427"/>
      <c r="P112" s="1401" t="s">
        <v>2196</v>
      </c>
      <c r="Q112" s="1403" t="str">
        <f>IFERROR(VLOOKUP('別紙様式2-2（４・５月分）'!AR86,【参考】数式用!$AT$5:$AV$22,3,FALSE),"")</f>
        <v/>
      </c>
      <c r="R112" s="1405" t="s">
        <v>2207</v>
      </c>
      <c r="S112" s="1445" t="str">
        <f>IFERROR(VLOOKUP(K110,【参考】数式用!$A$5:$AB$27,MATCH(Q112,【参考】数式用!$B$4:$AB$4,0)+1,0),"")</f>
        <v/>
      </c>
      <c r="T112" s="1409" t="s">
        <v>231</v>
      </c>
      <c r="U112" s="1411"/>
      <c r="V112" s="1413" t="str">
        <f>IFERROR(VLOOKUP(K110,【参考】数式用!$A$5:$AB$27,MATCH(U112,【参考】数式用!$B$4:$AB$4,0)+1,0),"")</f>
        <v/>
      </c>
      <c r="W112" s="1415" t="s">
        <v>19</v>
      </c>
      <c r="X112" s="1417">
        <v>7</v>
      </c>
      <c r="Y112" s="1365" t="s">
        <v>10</v>
      </c>
      <c r="Z112" s="1417">
        <v>4</v>
      </c>
      <c r="AA112" s="1365" t="s">
        <v>45</v>
      </c>
      <c r="AB112" s="1417">
        <v>8</v>
      </c>
      <c r="AC112" s="1365" t="s">
        <v>10</v>
      </c>
      <c r="AD112" s="1417">
        <v>3</v>
      </c>
      <c r="AE112" s="1365" t="s">
        <v>13</v>
      </c>
      <c r="AF112" s="1365" t="s">
        <v>24</v>
      </c>
      <c r="AG112" s="1365">
        <f>IF(X112&gt;=1,(AB112*12+AD112)-(X112*12+Z112)+1,"")</f>
        <v>12</v>
      </c>
      <c r="AH112" s="1367" t="s">
        <v>38</v>
      </c>
      <c r="AI112" s="1369" t="str">
        <f>IFERROR(ROUNDDOWN(ROUND(L110*V112,0)*M110,0)*AG112,"")</f>
        <v/>
      </c>
      <c r="AJ112" s="1371" t="str">
        <f>IFERROR(ROUNDDOWN(ROUND((L110*(V112-AX110)),0)*M110,0)*AG112,"")</f>
        <v/>
      </c>
      <c r="AK112" s="1373">
        <f>IFERROR(IF(OR(N110="",N111="",N113=""),0,ROUNDDOWN(ROUNDDOWN(ROUND(L110*VLOOKUP(K110,【参考】数式用!$A$5:$AB$27,MATCH("新加算Ⅳ",【参考】数式用!$B$4:$AB$4,0)+1,0),0)*M110,0)*AG112*0.5,0)),"")</f>
        <v>0</v>
      </c>
      <c r="AL112" s="1361" t="str">
        <f t="shared" ref="AL112" si="76">IF(U112&lt;&gt;"","新規に適用","")</f>
        <v/>
      </c>
      <c r="AM112" s="1375">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3"/>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5"/>
      <c r="B113" s="1419"/>
      <c r="C113" s="1420"/>
      <c r="D113" s="1420"/>
      <c r="E113" s="1420"/>
      <c r="F113" s="1421"/>
      <c r="G113" s="1269"/>
      <c r="H113" s="1269"/>
      <c r="I113" s="1269"/>
      <c r="J113" s="1424"/>
      <c r="K113" s="1269"/>
      <c r="L113" s="1275"/>
      <c r="M113" s="1447"/>
      <c r="N113" s="662" t="str">
        <f>IF('別紙様式2-2（４・５月分）'!Q88="","",'別紙様式2-2（４・５月分）'!Q88)</f>
        <v/>
      </c>
      <c r="O113" s="1428"/>
      <c r="P113" s="1402"/>
      <c r="Q113" s="1404"/>
      <c r="R113" s="1406"/>
      <c r="S113" s="1408"/>
      <c r="T113" s="1410"/>
      <c r="U113" s="1412"/>
      <c r="V113" s="1414"/>
      <c r="W113" s="1416"/>
      <c r="X113" s="1418"/>
      <c r="Y113" s="1366"/>
      <c r="Z113" s="1418"/>
      <c r="AA113" s="1366"/>
      <c r="AB113" s="1418"/>
      <c r="AC113" s="1366"/>
      <c r="AD113" s="1418"/>
      <c r="AE113" s="1366"/>
      <c r="AF113" s="1366"/>
      <c r="AG113" s="1366"/>
      <c r="AH113" s="1368"/>
      <c r="AI113" s="1370"/>
      <c r="AJ113" s="1372"/>
      <c r="AK113" s="1374"/>
      <c r="AL113" s="1362"/>
      <c r="AM113" s="1376"/>
      <c r="AN113" s="1346"/>
      <c r="AO113" s="1346"/>
      <c r="AP113" s="1394"/>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2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25" t="str">
        <f>IF(SUM('別紙様式2-2（４・５月分）'!R89:R91)=0,"",SUM('別紙様式2-2（４・５月分）'!R89:R91))</f>
        <v/>
      </c>
      <c r="P114" s="1429" t="str">
        <f>IFERROR(VLOOKUP('別紙様式2-2（４・５月分）'!AR89,【参考】数式用!$AT$5:$AU$22,2,FALSE),"")</f>
        <v/>
      </c>
      <c r="Q114" s="1430"/>
      <c r="R114" s="1431"/>
      <c r="S114" s="1435" t="str">
        <f>IFERROR(VLOOKUP(K114,【参考】数式用!$A$5:$AB$27,MATCH(P114,【参考】数式用!$B$4:$AB$4,0)+1,0),"")</f>
        <v/>
      </c>
      <c r="T114" s="1437" t="s">
        <v>2189</v>
      </c>
      <c r="U114" s="1439"/>
      <c r="V114" s="1441" t="str">
        <f>IFERROR(VLOOKUP(K114,【参考】数式用!$A$5:$AB$27,MATCH(U114,【参考】数式用!$B$4:$AB$4,0)+1,0),"")</f>
        <v/>
      </c>
      <c r="W114" s="1443"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89">
        <f>IFERROR(IF(OR(N117="ベア加算",N117=""),0, IF(OR(U114="新加算Ⅰ",U114="新加算Ⅱ",U114="新加算Ⅲ",U114="新加算Ⅳ"),ROUNDDOWN(ROUND(L114*VLOOKUP(K114,【参考】数式用!$A$5:$I$27,MATCH("ベア加算",【参考】数式用!$B$4:$I$4,0)+1,0),0)*M114,0)*AG114,0)),"")</f>
        <v>0</v>
      </c>
      <c r="AN114" s="1359"/>
      <c r="AO114" s="1391"/>
      <c r="AP114" s="1395"/>
      <c r="AQ114" s="1395"/>
      <c r="AR114" s="1397"/>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4"/>
      <c r="B115" s="1301"/>
      <c r="C115" s="1302"/>
      <c r="D115" s="1302"/>
      <c r="E115" s="1302"/>
      <c r="F115" s="1303"/>
      <c r="G115" s="1268"/>
      <c r="H115" s="1268"/>
      <c r="I115" s="1268"/>
      <c r="J115" s="1423"/>
      <c r="K115" s="1268"/>
      <c r="L115" s="1274"/>
      <c r="M115" s="1277"/>
      <c r="N115" s="1399" t="str">
        <f>IF('別紙様式2-2（４・５月分）'!Q90="","",'別紙様式2-2（４・５月分）'!Q90)</f>
        <v/>
      </c>
      <c r="O115" s="1426"/>
      <c r="P115" s="1432"/>
      <c r="Q115" s="1433"/>
      <c r="R115" s="1434"/>
      <c r="S115" s="1436"/>
      <c r="T115" s="1438"/>
      <c r="U115" s="1440"/>
      <c r="V115" s="1442"/>
      <c r="W115" s="1444"/>
      <c r="X115" s="1378"/>
      <c r="Y115" s="1380"/>
      <c r="Z115" s="1378"/>
      <c r="AA115" s="1380"/>
      <c r="AB115" s="1378"/>
      <c r="AC115" s="1380"/>
      <c r="AD115" s="1378"/>
      <c r="AE115" s="1380"/>
      <c r="AF115" s="1380"/>
      <c r="AG115" s="1380"/>
      <c r="AH115" s="1382"/>
      <c r="AI115" s="1384"/>
      <c r="AJ115" s="1386"/>
      <c r="AK115" s="1388"/>
      <c r="AL115" s="1364"/>
      <c r="AM115" s="1390"/>
      <c r="AN115" s="1360"/>
      <c r="AO115" s="1392"/>
      <c r="AP115" s="1396"/>
      <c r="AQ115" s="1396"/>
      <c r="AR115" s="1398"/>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23"/>
      <c r="K116" s="1268"/>
      <c r="L116" s="1274"/>
      <c r="M116" s="1277"/>
      <c r="N116" s="1400"/>
      <c r="O116" s="1427"/>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65" t="s">
        <v>10</v>
      </c>
      <c r="Z116" s="1417">
        <v>4</v>
      </c>
      <c r="AA116" s="1365" t="s">
        <v>45</v>
      </c>
      <c r="AB116" s="1417">
        <v>8</v>
      </c>
      <c r="AC116" s="1365" t="s">
        <v>10</v>
      </c>
      <c r="AD116" s="1417">
        <v>3</v>
      </c>
      <c r="AE116" s="1365" t="s">
        <v>13</v>
      </c>
      <c r="AF116" s="1365" t="s">
        <v>24</v>
      </c>
      <c r="AG116" s="1365">
        <f>IF(X116&gt;=1,(AB116*12+AD116)-(X116*12+Z116)+1,"")</f>
        <v>12</v>
      </c>
      <c r="AH116" s="1367" t="s">
        <v>38</v>
      </c>
      <c r="AI116" s="1369" t="str">
        <f>IFERROR(ROUNDDOWN(ROUND(L114*V116,0)*M114,0)*AG116,"")</f>
        <v/>
      </c>
      <c r="AJ116" s="1371" t="str">
        <f>IFERROR(ROUNDDOWN(ROUND((L114*(V116-AX114)),0)*M114,0)*AG116,"")</f>
        <v/>
      </c>
      <c r="AK116" s="1373">
        <f>IFERROR(IF(OR(N114="",N115="",N117=""),0,ROUNDDOWN(ROUNDDOWN(ROUND(L114*VLOOKUP(K114,【参考】数式用!$A$5:$AB$27,MATCH("新加算Ⅳ",【参考】数式用!$B$4:$AB$4,0)+1,0),0)*M114,0)*AG116*0.5,0)),"")</f>
        <v>0</v>
      </c>
      <c r="AL116" s="1361" t="str">
        <f t="shared" ref="AL116" si="79">IF(U116&lt;&gt;"","新規に適用","")</f>
        <v/>
      </c>
      <c r="AM116" s="1375">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3"/>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5"/>
      <c r="B117" s="1419"/>
      <c r="C117" s="1420"/>
      <c r="D117" s="1420"/>
      <c r="E117" s="1420"/>
      <c r="F117" s="1421"/>
      <c r="G117" s="1269"/>
      <c r="H117" s="1269"/>
      <c r="I117" s="1269"/>
      <c r="J117" s="1424"/>
      <c r="K117" s="1269"/>
      <c r="L117" s="1275"/>
      <c r="M117" s="1278"/>
      <c r="N117" s="662" t="str">
        <f>IF('別紙様式2-2（４・５月分）'!Q91="","",'別紙様式2-2（４・５月分）'!Q91)</f>
        <v/>
      </c>
      <c r="O117" s="1428"/>
      <c r="P117" s="1402"/>
      <c r="Q117" s="1404"/>
      <c r="R117" s="1406"/>
      <c r="S117" s="1408"/>
      <c r="T117" s="1410"/>
      <c r="U117" s="1412"/>
      <c r="V117" s="1414"/>
      <c r="W117" s="1416"/>
      <c r="X117" s="1418"/>
      <c r="Y117" s="1366"/>
      <c r="Z117" s="1418"/>
      <c r="AA117" s="1366"/>
      <c r="AB117" s="1418"/>
      <c r="AC117" s="1366"/>
      <c r="AD117" s="1418"/>
      <c r="AE117" s="1366"/>
      <c r="AF117" s="1366"/>
      <c r="AG117" s="1366"/>
      <c r="AH117" s="1368"/>
      <c r="AI117" s="1370"/>
      <c r="AJ117" s="1372"/>
      <c r="AK117" s="1374"/>
      <c r="AL117" s="1362"/>
      <c r="AM117" s="1376"/>
      <c r="AN117" s="1346"/>
      <c r="AO117" s="1346"/>
      <c r="AP117" s="1394"/>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3">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23" t="str">
        <f>IF(基本情報入力シート!X80="","",基本情報入力シート!X80)</f>
        <v/>
      </c>
      <c r="K118" s="1268" t="str">
        <f>IF(基本情報入力シート!Y80="","",基本情報入力シート!Y80)</f>
        <v/>
      </c>
      <c r="L118" s="1274" t="str">
        <f>IF(基本情報入力シート!AB80="","",基本情報入力シート!AB80)</f>
        <v/>
      </c>
      <c r="M118" s="1446" t="str">
        <f>IF(基本情報入力シート!AC80="","",基本情報入力シート!AC80)</f>
        <v/>
      </c>
      <c r="N118" s="659" t="str">
        <f>IF('別紙様式2-2（４・５月分）'!Q92="","",'別紙様式2-2（４・５月分）'!Q92)</f>
        <v/>
      </c>
      <c r="O118" s="1425" t="str">
        <f>IF(SUM('別紙様式2-2（４・５月分）'!R92:R94)=0,"",SUM('別紙様式2-2（４・５月分）'!R92:R94))</f>
        <v/>
      </c>
      <c r="P118" s="1429" t="str">
        <f>IFERROR(VLOOKUP('別紙様式2-2（４・５月分）'!AR92,【参考】数式用!$AT$5:$AU$22,2,FALSE),"")</f>
        <v/>
      </c>
      <c r="Q118" s="1430"/>
      <c r="R118" s="1431"/>
      <c r="S118" s="1435" t="str">
        <f>IFERROR(VLOOKUP(K118,【参考】数式用!$A$5:$AB$27,MATCH(P118,【参考】数式用!$B$4:$AB$4,0)+1,0),"")</f>
        <v/>
      </c>
      <c r="T118" s="1437" t="s">
        <v>2189</v>
      </c>
      <c r="U118" s="1439"/>
      <c r="V118" s="1441" t="str">
        <f>IFERROR(VLOOKUP(K118,【参考】数式用!$A$5:$AB$27,MATCH(U118,【参考】数式用!$B$4:$AB$4,0)+1,0),"")</f>
        <v/>
      </c>
      <c r="W118" s="1443"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89">
        <f>IFERROR(IF(OR(N121="ベア加算",N121=""),0, IF(OR(U118="新加算Ⅰ",U118="新加算Ⅱ",U118="新加算Ⅲ",U118="新加算Ⅳ"),ROUNDDOWN(ROUND(L118*VLOOKUP(K118,【参考】数式用!$A$5:$I$27,MATCH("ベア加算",【参考】数式用!$B$4:$I$4,0)+1,0),0)*M118,0)*AG118,0)),"")</f>
        <v>0</v>
      </c>
      <c r="AN118" s="1359"/>
      <c r="AO118" s="1391"/>
      <c r="AP118" s="1395"/>
      <c r="AQ118" s="1395"/>
      <c r="AR118" s="1397"/>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4"/>
      <c r="B119" s="1301"/>
      <c r="C119" s="1302"/>
      <c r="D119" s="1302"/>
      <c r="E119" s="1302"/>
      <c r="F119" s="1303"/>
      <c r="G119" s="1268"/>
      <c r="H119" s="1268"/>
      <c r="I119" s="1268"/>
      <c r="J119" s="1423"/>
      <c r="K119" s="1268"/>
      <c r="L119" s="1274"/>
      <c r="M119" s="1446"/>
      <c r="N119" s="1399" t="str">
        <f>IF('別紙様式2-2（４・５月分）'!Q93="","",'別紙様式2-2（４・５月分）'!Q93)</f>
        <v/>
      </c>
      <c r="O119" s="1426"/>
      <c r="P119" s="1432"/>
      <c r="Q119" s="1433"/>
      <c r="R119" s="1434"/>
      <c r="S119" s="1436"/>
      <c r="T119" s="1438"/>
      <c r="U119" s="1440"/>
      <c r="V119" s="1442"/>
      <c r="W119" s="1444"/>
      <c r="X119" s="1378"/>
      <c r="Y119" s="1380"/>
      <c r="Z119" s="1378"/>
      <c r="AA119" s="1380"/>
      <c r="AB119" s="1378"/>
      <c r="AC119" s="1380"/>
      <c r="AD119" s="1378"/>
      <c r="AE119" s="1380"/>
      <c r="AF119" s="1380"/>
      <c r="AG119" s="1380"/>
      <c r="AH119" s="1382"/>
      <c r="AI119" s="1384"/>
      <c r="AJ119" s="1386"/>
      <c r="AK119" s="1388"/>
      <c r="AL119" s="1364"/>
      <c r="AM119" s="1390"/>
      <c r="AN119" s="1360"/>
      <c r="AO119" s="1392"/>
      <c r="AP119" s="1396"/>
      <c r="AQ119" s="1396"/>
      <c r="AR119" s="1398"/>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23"/>
      <c r="K120" s="1268"/>
      <c r="L120" s="1274"/>
      <c r="M120" s="1446"/>
      <c r="N120" s="1400"/>
      <c r="O120" s="1427"/>
      <c r="P120" s="1401" t="s">
        <v>2196</v>
      </c>
      <c r="Q120" s="1403" t="str">
        <f>IFERROR(VLOOKUP('別紙様式2-2（４・５月分）'!AR92,【参考】数式用!$AT$5:$AV$22,3,FALSE),"")</f>
        <v/>
      </c>
      <c r="R120" s="1405" t="s">
        <v>2207</v>
      </c>
      <c r="S120" s="1445" t="str">
        <f>IFERROR(VLOOKUP(K118,【参考】数式用!$A$5:$AB$27,MATCH(Q120,【参考】数式用!$B$4:$AB$4,0)+1,0),"")</f>
        <v/>
      </c>
      <c r="T120" s="1409" t="s">
        <v>231</v>
      </c>
      <c r="U120" s="1411"/>
      <c r="V120" s="1413" t="str">
        <f>IFERROR(VLOOKUP(K118,【参考】数式用!$A$5:$AB$27,MATCH(U120,【参考】数式用!$B$4:$AB$4,0)+1,0),"")</f>
        <v/>
      </c>
      <c r="W120" s="1415" t="s">
        <v>19</v>
      </c>
      <c r="X120" s="1417">
        <v>7</v>
      </c>
      <c r="Y120" s="1365" t="s">
        <v>10</v>
      </c>
      <c r="Z120" s="1417">
        <v>4</v>
      </c>
      <c r="AA120" s="1365" t="s">
        <v>45</v>
      </c>
      <c r="AB120" s="1417">
        <v>8</v>
      </c>
      <c r="AC120" s="1365" t="s">
        <v>10</v>
      </c>
      <c r="AD120" s="1417">
        <v>3</v>
      </c>
      <c r="AE120" s="1365" t="s">
        <v>13</v>
      </c>
      <c r="AF120" s="1365" t="s">
        <v>24</v>
      </c>
      <c r="AG120" s="1365">
        <f>IF(X120&gt;=1,(AB120*12+AD120)-(X120*12+Z120)+1,"")</f>
        <v>12</v>
      </c>
      <c r="AH120" s="1367" t="s">
        <v>38</v>
      </c>
      <c r="AI120" s="1369" t="str">
        <f>IFERROR(ROUNDDOWN(ROUND(L118*V120,0)*M118,0)*AG120,"")</f>
        <v/>
      </c>
      <c r="AJ120" s="1371" t="str">
        <f>IFERROR(ROUNDDOWN(ROUND((L118*(V120-AX118)),0)*M118,0)*AG120,"")</f>
        <v/>
      </c>
      <c r="AK120" s="1373">
        <f>IFERROR(IF(OR(N118="",N119="",N121=""),0,ROUNDDOWN(ROUNDDOWN(ROUND(L118*VLOOKUP(K118,【参考】数式用!$A$5:$AB$27,MATCH("新加算Ⅳ",【参考】数式用!$B$4:$AB$4,0)+1,0),0)*M118,0)*AG120*0.5,0)),"")</f>
        <v>0</v>
      </c>
      <c r="AL120" s="1361" t="str">
        <f t="shared" ref="AL120" si="82">IF(U120&lt;&gt;"","新規に適用","")</f>
        <v/>
      </c>
      <c r="AM120" s="1375">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3"/>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5"/>
      <c r="B121" s="1419"/>
      <c r="C121" s="1420"/>
      <c r="D121" s="1420"/>
      <c r="E121" s="1420"/>
      <c r="F121" s="1421"/>
      <c r="G121" s="1269"/>
      <c r="H121" s="1269"/>
      <c r="I121" s="1269"/>
      <c r="J121" s="1424"/>
      <c r="K121" s="1269"/>
      <c r="L121" s="1275"/>
      <c r="M121" s="1447"/>
      <c r="N121" s="662" t="str">
        <f>IF('別紙様式2-2（４・５月分）'!Q94="","",'別紙様式2-2（４・５月分）'!Q94)</f>
        <v/>
      </c>
      <c r="O121" s="1428"/>
      <c r="P121" s="1402"/>
      <c r="Q121" s="1404"/>
      <c r="R121" s="1406"/>
      <c r="S121" s="1408"/>
      <c r="T121" s="1410"/>
      <c r="U121" s="1412"/>
      <c r="V121" s="1414"/>
      <c r="W121" s="1416"/>
      <c r="X121" s="1418"/>
      <c r="Y121" s="1366"/>
      <c r="Z121" s="1418"/>
      <c r="AA121" s="1366"/>
      <c r="AB121" s="1418"/>
      <c r="AC121" s="1366"/>
      <c r="AD121" s="1418"/>
      <c r="AE121" s="1366"/>
      <c r="AF121" s="1366"/>
      <c r="AG121" s="1366"/>
      <c r="AH121" s="1368"/>
      <c r="AI121" s="1370"/>
      <c r="AJ121" s="1372"/>
      <c r="AK121" s="1374"/>
      <c r="AL121" s="1362"/>
      <c r="AM121" s="1376"/>
      <c r="AN121" s="1346"/>
      <c r="AO121" s="1346"/>
      <c r="AP121" s="1394"/>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2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25" t="str">
        <f>IF(SUM('別紙様式2-2（４・５月分）'!R95:R97)=0,"",SUM('別紙様式2-2（４・５月分）'!R95:R97))</f>
        <v/>
      </c>
      <c r="P122" s="1429" t="str">
        <f>IFERROR(VLOOKUP('別紙様式2-2（４・５月分）'!AR95,【参考】数式用!$AT$5:$AU$22,2,FALSE),"")</f>
        <v/>
      </c>
      <c r="Q122" s="1430"/>
      <c r="R122" s="1431"/>
      <c r="S122" s="1435" t="str">
        <f>IFERROR(VLOOKUP(K122,【参考】数式用!$A$5:$AB$27,MATCH(P122,【参考】数式用!$B$4:$AB$4,0)+1,0),"")</f>
        <v/>
      </c>
      <c r="T122" s="1437" t="s">
        <v>2189</v>
      </c>
      <c r="U122" s="1439"/>
      <c r="V122" s="1441" t="str">
        <f>IFERROR(VLOOKUP(K122,【参考】数式用!$A$5:$AB$27,MATCH(U122,【参考】数式用!$B$4:$AB$4,0)+1,0),"")</f>
        <v/>
      </c>
      <c r="W122" s="1443"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89">
        <f>IFERROR(IF(OR(N125="ベア加算",N125=""),0, IF(OR(U122="新加算Ⅰ",U122="新加算Ⅱ",U122="新加算Ⅲ",U122="新加算Ⅳ"),ROUNDDOWN(ROUND(L122*VLOOKUP(K122,【参考】数式用!$A$5:$I$27,MATCH("ベア加算",【参考】数式用!$B$4:$I$4,0)+1,0),0)*M122,0)*AG122,0)),"")</f>
        <v>0</v>
      </c>
      <c r="AN122" s="1359"/>
      <c r="AO122" s="1391"/>
      <c r="AP122" s="1395"/>
      <c r="AQ122" s="1395"/>
      <c r="AR122" s="1397"/>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4"/>
      <c r="B123" s="1301"/>
      <c r="C123" s="1302"/>
      <c r="D123" s="1302"/>
      <c r="E123" s="1302"/>
      <c r="F123" s="1303"/>
      <c r="G123" s="1268"/>
      <c r="H123" s="1268"/>
      <c r="I123" s="1268"/>
      <c r="J123" s="1423"/>
      <c r="K123" s="1268"/>
      <c r="L123" s="1274"/>
      <c r="M123" s="1277"/>
      <c r="N123" s="1399" t="str">
        <f>IF('別紙様式2-2（４・５月分）'!Q96="","",'別紙様式2-2（４・５月分）'!Q96)</f>
        <v/>
      </c>
      <c r="O123" s="1426"/>
      <c r="P123" s="1432"/>
      <c r="Q123" s="1433"/>
      <c r="R123" s="1434"/>
      <c r="S123" s="1436"/>
      <c r="T123" s="1438"/>
      <c r="U123" s="1440"/>
      <c r="V123" s="1442"/>
      <c r="W123" s="1444"/>
      <c r="X123" s="1378"/>
      <c r="Y123" s="1380"/>
      <c r="Z123" s="1378"/>
      <c r="AA123" s="1380"/>
      <c r="AB123" s="1378"/>
      <c r="AC123" s="1380"/>
      <c r="AD123" s="1378"/>
      <c r="AE123" s="1380"/>
      <c r="AF123" s="1380"/>
      <c r="AG123" s="1380"/>
      <c r="AH123" s="1382"/>
      <c r="AI123" s="1384"/>
      <c r="AJ123" s="1386"/>
      <c r="AK123" s="1388"/>
      <c r="AL123" s="1364"/>
      <c r="AM123" s="1390"/>
      <c r="AN123" s="1360"/>
      <c r="AO123" s="1392"/>
      <c r="AP123" s="1396"/>
      <c r="AQ123" s="1396"/>
      <c r="AR123" s="1398"/>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23"/>
      <c r="K124" s="1268"/>
      <c r="L124" s="1274"/>
      <c r="M124" s="1277"/>
      <c r="N124" s="1400"/>
      <c r="O124" s="1427"/>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65" t="s">
        <v>10</v>
      </c>
      <c r="Z124" s="1417">
        <v>4</v>
      </c>
      <c r="AA124" s="1365" t="s">
        <v>45</v>
      </c>
      <c r="AB124" s="1417">
        <v>8</v>
      </c>
      <c r="AC124" s="1365" t="s">
        <v>10</v>
      </c>
      <c r="AD124" s="1417">
        <v>3</v>
      </c>
      <c r="AE124" s="1365" t="s">
        <v>13</v>
      </c>
      <c r="AF124" s="1365" t="s">
        <v>24</v>
      </c>
      <c r="AG124" s="1365">
        <f>IF(X124&gt;=1,(AB124*12+AD124)-(X124*12+Z124)+1,"")</f>
        <v>12</v>
      </c>
      <c r="AH124" s="1367" t="s">
        <v>38</v>
      </c>
      <c r="AI124" s="1369" t="str">
        <f>IFERROR(ROUNDDOWN(ROUND(L122*V124,0)*M122,0)*AG124,"")</f>
        <v/>
      </c>
      <c r="AJ124" s="1371" t="str">
        <f>IFERROR(ROUNDDOWN(ROUND((L122*(V124-AX122)),0)*M122,0)*AG124,"")</f>
        <v/>
      </c>
      <c r="AK124" s="1373">
        <f>IFERROR(IF(OR(N122="",N123="",N125=""),0,ROUNDDOWN(ROUNDDOWN(ROUND(L122*VLOOKUP(K122,【参考】数式用!$A$5:$AB$27,MATCH("新加算Ⅳ",【参考】数式用!$B$4:$AB$4,0)+1,0),0)*M122,0)*AG124*0.5,0)),"")</f>
        <v>0</v>
      </c>
      <c r="AL124" s="1361" t="str">
        <f t="shared" ref="AL124" si="85">IF(U124&lt;&gt;"","新規に適用","")</f>
        <v/>
      </c>
      <c r="AM124" s="1375">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3"/>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5"/>
      <c r="B125" s="1419"/>
      <c r="C125" s="1420"/>
      <c r="D125" s="1420"/>
      <c r="E125" s="1420"/>
      <c r="F125" s="1421"/>
      <c r="G125" s="1269"/>
      <c r="H125" s="1269"/>
      <c r="I125" s="1269"/>
      <c r="J125" s="1424"/>
      <c r="K125" s="1269"/>
      <c r="L125" s="1275"/>
      <c r="M125" s="1278"/>
      <c r="N125" s="662" t="str">
        <f>IF('別紙様式2-2（４・５月分）'!Q97="","",'別紙様式2-2（４・５月分）'!Q97)</f>
        <v/>
      </c>
      <c r="O125" s="1428"/>
      <c r="P125" s="1402"/>
      <c r="Q125" s="1404"/>
      <c r="R125" s="1406"/>
      <c r="S125" s="1408"/>
      <c r="T125" s="1410"/>
      <c r="U125" s="1412"/>
      <c r="V125" s="1414"/>
      <c r="W125" s="1416"/>
      <c r="X125" s="1418"/>
      <c r="Y125" s="1366"/>
      <c r="Z125" s="1418"/>
      <c r="AA125" s="1366"/>
      <c r="AB125" s="1418"/>
      <c r="AC125" s="1366"/>
      <c r="AD125" s="1418"/>
      <c r="AE125" s="1366"/>
      <c r="AF125" s="1366"/>
      <c r="AG125" s="1366"/>
      <c r="AH125" s="1368"/>
      <c r="AI125" s="1370"/>
      <c r="AJ125" s="1372"/>
      <c r="AK125" s="1374"/>
      <c r="AL125" s="1362"/>
      <c r="AM125" s="1376"/>
      <c r="AN125" s="1346"/>
      <c r="AO125" s="1346"/>
      <c r="AP125" s="1394"/>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3">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23" t="str">
        <f>IF(基本情報入力シート!X82="","",基本情報入力シート!X82)</f>
        <v/>
      </c>
      <c r="K126" s="1268" t="str">
        <f>IF(基本情報入力シート!Y82="","",基本情報入力シート!Y82)</f>
        <v/>
      </c>
      <c r="L126" s="1274" t="str">
        <f>IF(基本情報入力シート!AB82="","",基本情報入力シート!AB82)</f>
        <v/>
      </c>
      <c r="M126" s="1446" t="str">
        <f>IF(基本情報入力シート!AC82="","",基本情報入力シート!AC82)</f>
        <v/>
      </c>
      <c r="N126" s="659" t="str">
        <f>IF('別紙様式2-2（４・５月分）'!Q98="","",'別紙様式2-2（４・５月分）'!Q98)</f>
        <v/>
      </c>
      <c r="O126" s="1425" t="str">
        <f>IF(SUM('別紙様式2-2（４・５月分）'!R98:R100)=0,"",SUM('別紙様式2-2（４・５月分）'!R98:R100))</f>
        <v/>
      </c>
      <c r="P126" s="1429" t="str">
        <f>IFERROR(VLOOKUP('別紙様式2-2（４・５月分）'!AR98,【参考】数式用!$AT$5:$AU$22,2,FALSE),"")</f>
        <v/>
      </c>
      <c r="Q126" s="1430"/>
      <c r="R126" s="1431"/>
      <c r="S126" s="1435" t="str">
        <f>IFERROR(VLOOKUP(K126,【参考】数式用!$A$5:$AB$27,MATCH(P126,【参考】数式用!$B$4:$AB$4,0)+1,0),"")</f>
        <v/>
      </c>
      <c r="T126" s="1437" t="s">
        <v>2189</v>
      </c>
      <c r="U126" s="1439"/>
      <c r="V126" s="1441" t="str">
        <f>IFERROR(VLOOKUP(K126,【参考】数式用!$A$5:$AB$27,MATCH(U126,【参考】数式用!$B$4:$AB$4,0)+1,0),"")</f>
        <v/>
      </c>
      <c r="W126" s="1443"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89">
        <f>IFERROR(IF(OR(N129="ベア加算",N129=""),0, IF(OR(U126="新加算Ⅰ",U126="新加算Ⅱ",U126="新加算Ⅲ",U126="新加算Ⅳ"),ROUNDDOWN(ROUND(L126*VLOOKUP(K126,【参考】数式用!$A$5:$I$27,MATCH("ベア加算",【参考】数式用!$B$4:$I$4,0)+1,0),0)*M126,0)*AG126,0)),"")</f>
        <v>0</v>
      </c>
      <c r="AN126" s="1359"/>
      <c r="AO126" s="1391"/>
      <c r="AP126" s="1395"/>
      <c r="AQ126" s="1395"/>
      <c r="AR126" s="1397"/>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4"/>
      <c r="B127" s="1301"/>
      <c r="C127" s="1302"/>
      <c r="D127" s="1302"/>
      <c r="E127" s="1302"/>
      <c r="F127" s="1303"/>
      <c r="G127" s="1268"/>
      <c r="H127" s="1268"/>
      <c r="I127" s="1268"/>
      <c r="J127" s="1423"/>
      <c r="K127" s="1268"/>
      <c r="L127" s="1274"/>
      <c r="M127" s="1446"/>
      <c r="N127" s="1399" t="str">
        <f>IF('別紙様式2-2（４・５月分）'!Q99="","",'別紙様式2-2（４・５月分）'!Q99)</f>
        <v/>
      </c>
      <c r="O127" s="1426"/>
      <c r="P127" s="1432"/>
      <c r="Q127" s="1433"/>
      <c r="R127" s="1434"/>
      <c r="S127" s="1436"/>
      <c r="T127" s="1438"/>
      <c r="U127" s="1440"/>
      <c r="V127" s="1442"/>
      <c r="W127" s="1444"/>
      <c r="X127" s="1378"/>
      <c r="Y127" s="1380"/>
      <c r="Z127" s="1378"/>
      <c r="AA127" s="1380"/>
      <c r="AB127" s="1378"/>
      <c r="AC127" s="1380"/>
      <c r="AD127" s="1378"/>
      <c r="AE127" s="1380"/>
      <c r="AF127" s="1380"/>
      <c r="AG127" s="1380"/>
      <c r="AH127" s="1382"/>
      <c r="AI127" s="1384"/>
      <c r="AJ127" s="1386"/>
      <c r="AK127" s="1388"/>
      <c r="AL127" s="1364"/>
      <c r="AM127" s="1390"/>
      <c r="AN127" s="1360"/>
      <c r="AO127" s="1392"/>
      <c r="AP127" s="1396"/>
      <c r="AQ127" s="1396"/>
      <c r="AR127" s="1398"/>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23"/>
      <c r="K128" s="1268"/>
      <c r="L128" s="1274"/>
      <c r="M128" s="1446"/>
      <c r="N128" s="1400"/>
      <c r="O128" s="1427"/>
      <c r="P128" s="1401" t="s">
        <v>2196</v>
      </c>
      <c r="Q128" s="1403" t="str">
        <f>IFERROR(VLOOKUP('別紙様式2-2（４・５月分）'!AR98,【参考】数式用!$AT$5:$AV$22,3,FALSE),"")</f>
        <v/>
      </c>
      <c r="R128" s="1405" t="s">
        <v>2207</v>
      </c>
      <c r="S128" s="1445" t="str">
        <f>IFERROR(VLOOKUP(K126,【参考】数式用!$A$5:$AB$27,MATCH(Q128,【参考】数式用!$B$4:$AB$4,0)+1,0),"")</f>
        <v/>
      </c>
      <c r="T128" s="1409" t="s">
        <v>231</v>
      </c>
      <c r="U128" s="1411"/>
      <c r="V128" s="1413" t="str">
        <f>IFERROR(VLOOKUP(K126,【参考】数式用!$A$5:$AB$27,MATCH(U128,【参考】数式用!$B$4:$AB$4,0)+1,0),"")</f>
        <v/>
      </c>
      <c r="W128" s="1415" t="s">
        <v>19</v>
      </c>
      <c r="X128" s="1417">
        <v>7</v>
      </c>
      <c r="Y128" s="1365" t="s">
        <v>10</v>
      </c>
      <c r="Z128" s="1417">
        <v>4</v>
      </c>
      <c r="AA128" s="1365" t="s">
        <v>45</v>
      </c>
      <c r="AB128" s="1417">
        <v>8</v>
      </c>
      <c r="AC128" s="1365" t="s">
        <v>10</v>
      </c>
      <c r="AD128" s="1417">
        <v>3</v>
      </c>
      <c r="AE128" s="1365" t="s">
        <v>13</v>
      </c>
      <c r="AF128" s="1365" t="s">
        <v>24</v>
      </c>
      <c r="AG128" s="1365">
        <f>IF(X128&gt;=1,(AB128*12+AD128)-(X128*12+Z128)+1,"")</f>
        <v>12</v>
      </c>
      <c r="AH128" s="1367" t="s">
        <v>38</v>
      </c>
      <c r="AI128" s="1369" t="str">
        <f>IFERROR(ROUNDDOWN(ROUND(L126*V128,0)*M126,0)*AG128,"")</f>
        <v/>
      </c>
      <c r="AJ128" s="1371" t="str">
        <f>IFERROR(ROUNDDOWN(ROUND((L126*(V128-AX126)),0)*M126,0)*AG128,"")</f>
        <v/>
      </c>
      <c r="AK128" s="1373">
        <f>IFERROR(IF(OR(N126="",N127="",N129=""),0,ROUNDDOWN(ROUNDDOWN(ROUND(L126*VLOOKUP(K126,【参考】数式用!$A$5:$AB$27,MATCH("新加算Ⅳ",【参考】数式用!$B$4:$AB$4,0)+1,0),0)*M126,0)*AG128*0.5,0)),"")</f>
        <v>0</v>
      </c>
      <c r="AL128" s="1361" t="str">
        <f t="shared" ref="AL128" si="88">IF(U128&lt;&gt;"","新規に適用","")</f>
        <v/>
      </c>
      <c r="AM128" s="1375">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3"/>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5"/>
      <c r="B129" s="1419"/>
      <c r="C129" s="1420"/>
      <c r="D129" s="1420"/>
      <c r="E129" s="1420"/>
      <c r="F129" s="1421"/>
      <c r="G129" s="1269"/>
      <c r="H129" s="1269"/>
      <c r="I129" s="1269"/>
      <c r="J129" s="1424"/>
      <c r="K129" s="1269"/>
      <c r="L129" s="1275"/>
      <c r="M129" s="1447"/>
      <c r="N129" s="662" t="str">
        <f>IF('別紙様式2-2（４・５月分）'!Q100="","",'別紙様式2-2（４・５月分）'!Q100)</f>
        <v/>
      </c>
      <c r="O129" s="1428"/>
      <c r="P129" s="1402"/>
      <c r="Q129" s="1404"/>
      <c r="R129" s="1406"/>
      <c r="S129" s="1408"/>
      <c r="T129" s="1410"/>
      <c r="U129" s="1412"/>
      <c r="V129" s="1414"/>
      <c r="W129" s="1416"/>
      <c r="X129" s="1418"/>
      <c r="Y129" s="1366"/>
      <c r="Z129" s="1418"/>
      <c r="AA129" s="1366"/>
      <c r="AB129" s="1418"/>
      <c r="AC129" s="1366"/>
      <c r="AD129" s="1418"/>
      <c r="AE129" s="1366"/>
      <c r="AF129" s="1366"/>
      <c r="AG129" s="1366"/>
      <c r="AH129" s="1368"/>
      <c r="AI129" s="1370"/>
      <c r="AJ129" s="1372"/>
      <c r="AK129" s="1374"/>
      <c r="AL129" s="1362"/>
      <c r="AM129" s="1376"/>
      <c r="AN129" s="1346"/>
      <c r="AO129" s="1346"/>
      <c r="AP129" s="1394"/>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2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25" t="str">
        <f>IF(SUM('別紙様式2-2（４・５月分）'!R101:R103)=0,"",SUM('別紙様式2-2（４・５月分）'!R101:R103))</f>
        <v/>
      </c>
      <c r="P130" s="1429" t="str">
        <f>IFERROR(VLOOKUP('別紙様式2-2（４・５月分）'!AR101,【参考】数式用!$AT$5:$AU$22,2,FALSE),"")</f>
        <v/>
      </c>
      <c r="Q130" s="1430"/>
      <c r="R130" s="1431"/>
      <c r="S130" s="1435" t="str">
        <f>IFERROR(VLOOKUP(K130,【参考】数式用!$A$5:$AB$27,MATCH(P130,【参考】数式用!$B$4:$AB$4,0)+1,0),"")</f>
        <v/>
      </c>
      <c r="T130" s="1437" t="s">
        <v>2189</v>
      </c>
      <c r="U130" s="1439"/>
      <c r="V130" s="1441" t="str">
        <f>IFERROR(VLOOKUP(K130,【参考】数式用!$A$5:$AB$27,MATCH(U130,【参考】数式用!$B$4:$AB$4,0)+1,0),"")</f>
        <v/>
      </c>
      <c r="W130" s="1443"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89">
        <f>IFERROR(IF(OR(N133="ベア加算",N133=""),0, IF(OR(U130="新加算Ⅰ",U130="新加算Ⅱ",U130="新加算Ⅲ",U130="新加算Ⅳ"),ROUNDDOWN(ROUND(L130*VLOOKUP(K130,【参考】数式用!$A$5:$I$27,MATCH("ベア加算",【参考】数式用!$B$4:$I$4,0)+1,0),0)*M130,0)*AG130,0)),"")</f>
        <v>0</v>
      </c>
      <c r="AN130" s="1359"/>
      <c r="AO130" s="1391"/>
      <c r="AP130" s="1395"/>
      <c r="AQ130" s="1395"/>
      <c r="AR130" s="1397"/>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4"/>
      <c r="B131" s="1301"/>
      <c r="C131" s="1302"/>
      <c r="D131" s="1302"/>
      <c r="E131" s="1302"/>
      <c r="F131" s="1303"/>
      <c r="G131" s="1268"/>
      <c r="H131" s="1268"/>
      <c r="I131" s="1268"/>
      <c r="J131" s="1423"/>
      <c r="K131" s="1268"/>
      <c r="L131" s="1274"/>
      <c r="M131" s="1277"/>
      <c r="N131" s="1399" t="str">
        <f>IF('別紙様式2-2（４・５月分）'!Q102="","",'別紙様式2-2（４・５月分）'!Q102)</f>
        <v/>
      </c>
      <c r="O131" s="1426"/>
      <c r="P131" s="1432"/>
      <c r="Q131" s="1433"/>
      <c r="R131" s="1434"/>
      <c r="S131" s="1436"/>
      <c r="T131" s="1438"/>
      <c r="U131" s="1440"/>
      <c r="V131" s="1442"/>
      <c r="W131" s="1444"/>
      <c r="X131" s="1378"/>
      <c r="Y131" s="1380"/>
      <c r="Z131" s="1378"/>
      <c r="AA131" s="1380"/>
      <c r="AB131" s="1378"/>
      <c r="AC131" s="1380"/>
      <c r="AD131" s="1378"/>
      <c r="AE131" s="1380"/>
      <c r="AF131" s="1380"/>
      <c r="AG131" s="1380"/>
      <c r="AH131" s="1382"/>
      <c r="AI131" s="1384"/>
      <c r="AJ131" s="1386"/>
      <c r="AK131" s="1388"/>
      <c r="AL131" s="1364"/>
      <c r="AM131" s="1390"/>
      <c r="AN131" s="1360"/>
      <c r="AO131" s="1392"/>
      <c r="AP131" s="1396"/>
      <c r="AQ131" s="1396"/>
      <c r="AR131" s="1398"/>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23"/>
      <c r="K132" s="1268"/>
      <c r="L132" s="1274"/>
      <c r="M132" s="1277"/>
      <c r="N132" s="1400"/>
      <c r="O132" s="1427"/>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65" t="s">
        <v>10</v>
      </c>
      <c r="Z132" s="1417">
        <v>4</v>
      </c>
      <c r="AA132" s="1365" t="s">
        <v>45</v>
      </c>
      <c r="AB132" s="1417">
        <v>8</v>
      </c>
      <c r="AC132" s="1365" t="s">
        <v>10</v>
      </c>
      <c r="AD132" s="1417">
        <v>3</v>
      </c>
      <c r="AE132" s="1365" t="s">
        <v>13</v>
      </c>
      <c r="AF132" s="1365" t="s">
        <v>24</v>
      </c>
      <c r="AG132" s="1365">
        <f>IF(X132&gt;=1,(AB132*12+AD132)-(X132*12+Z132)+1,"")</f>
        <v>12</v>
      </c>
      <c r="AH132" s="1367" t="s">
        <v>38</v>
      </c>
      <c r="AI132" s="1369" t="str">
        <f>IFERROR(ROUNDDOWN(ROUND(L130*V132,0)*M130,0)*AG132,"")</f>
        <v/>
      </c>
      <c r="AJ132" s="1371" t="str">
        <f>IFERROR(ROUNDDOWN(ROUND((L130*(V132-AX130)),0)*M130,0)*AG132,"")</f>
        <v/>
      </c>
      <c r="AK132" s="1373">
        <f>IFERROR(IF(OR(N130="",N131="",N133=""),0,ROUNDDOWN(ROUNDDOWN(ROUND(L130*VLOOKUP(K130,【参考】数式用!$A$5:$AB$27,MATCH("新加算Ⅳ",【参考】数式用!$B$4:$AB$4,0)+1,0),0)*M130,0)*AG132*0.5,0)),"")</f>
        <v>0</v>
      </c>
      <c r="AL132" s="1361" t="str">
        <f t="shared" ref="AL132" si="91">IF(U132&lt;&gt;"","新規に適用","")</f>
        <v/>
      </c>
      <c r="AM132" s="1375">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3"/>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5"/>
      <c r="B133" s="1419"/>
      <c r="C133" s="1420"/>
      <c r="D133" s="1420"/>
      <c r="E133" s="1420"/>
      <c r="F133" s="1421"/>
      <c r="G133" s="1269"/>
      <c r="H133" s="1269"/>
      <c r="I133" s="1269"/>
      <c r="J133" s="1424"/>
      <c r="K133" s="1269"/>
      <c r="L133" s="1275"/>
      <c r="M133" s="1278"/>
      <c r="N133" s="662" t="str">
        <f>IF('別紙様式2-2（４・５月分）'!Q103="","",'別紙様式2-2（４・５月分）'!Q103)</f>
        <v/>
      </c>
      <c r="O133" s="1428"/>
      <c r="P133" s="1402"/>
      <c r="Q133" s="1404"/>
      <c r="R133" s="1406"/>
      <c r="S133" s="1408"/>
      <c r="T133" s="1410"/>
      <c r="U133" s="1412"/>
      <c r="V133" s="1414"/>
      <c r="W133" s="1416"/>
      <c r="X133" s="1418"/>
      <c r="Y133" s="1366"/>
      <c r="Z133" s="1418"/>
      <c r="AA133" s="1366"/>
      <c r="AB133" s="1418"/>
      <c r="AC133" s="1366"/>
      <c r="AD133" s="1418"/>
      <c r="AE133" s="1366"/>
      <c r="AF133" s="1366"/>
      <c r="AG133" s="1366"/>
      <c r="AH133" s="1368"/>
      <c r="AI133" s="1370"/>
      <c r="AJ133" s="1372"/>
      <c r="AK133" s="1374"/>
      <c r="AL133" s="1362"/>
      <c r="AM133" s="1376"/>
      <c r="AN133" s="1346"/>
      <c r="AO133" s="1346"/>
      <c r="AP133" s="1394"/>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3">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23" t="str">
        <f>IF(基本情報入力シート!X84="","",基本情報入力シート!X84)</f>
        <v/>
      </c>
      <c r="K134" s="1268" t="str">
        <f>IF(基本情報入力シート!Y84="","",基本情報入力シート!Y84)</f>
        <v/>
      </c>
      <c r="L134" s="1274" t="str">
        <f>IF(基本情報入力シート!AB84="","",基本情報入力シート!AB84)</f>
        <v/>
      </c>
      <c r="M134" s="1446" t="str">
        <f>IF(基本情報入力シート!AC84="","",基本情報入力シート!AC84)</f>
        <v/>
      </c>
      <c r="N134" s="659" t="str">
        <f>IF('別紙様式2-2（４・５月分）'!Q104="","",'別紙様式2-2（４・５月分）'!Q104)</f>
        <v/>
      </c>
      <c r="O134" s="1425" t="str">
        <f>IF(SUM('別紙様式2-2（４・５月分）'!R104:R106)=0,"",SUM('別紙様式2-2（４・５月分）'!R104:R106))</f>
        <v/>
      </c>
      <c r="P134" s="1429" t="str">
        <f>IFERROR(VLOOKUP('別紙様式2-2（４・５月分）'!AR104,【参考】数式用!$AT$5:$AU$22,2,FALSE),"")</f>
        <v/>
      </c>
      <c r="Q134" s="1430"/>
      <c r="R134" s="1431"/>
      <c r="S134" s="1435" t="str">
        <f>IFERROR(VLOOKUP(K134,【参考】数式用!$A$5:$AB$27,MATCH(P134,【参考】数式用!$B$4:$AB$4,0)+1,0),"")</f>
        <v/>
      </c>
      <c r="T134" s="1437" t="s">
        <v>2189</v>
      </c>
      <c r="U134" s="1439"/>
      <c r="V134" s="1441" t="str">
        <f>IFERROR(VLOOKUP(K134,【参考】数式用!$A$5:$AB$27,MATCH(U134,【参考】数式用!$B$4:$AB$4,0)+1,0),"")</f>
        <v/>
      </c>
      <c r="W134" s="1443"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89">
        <f>IFERROR(IF(OR(N137="ベア加算",N137=""),0, IF(OR(U134="新加算Ⅰ",U134="新加算Ⅱ",U134="新加算Ⅲ",U134="新加算Ⅳ"),ROUNDDOWN(ROUND(L134*VLOOKUP(K134,【参考】数式用!$A$5:$I$27,MATCH("ベア加算",【参考】数式用!$B$4:$I$4,0)+1,0),0)*M134,0)*AG134,0)),"")</f>
        <v>0</v>
      </c>
      <c r="AN134" s="1359"/>
      <c r="AO134" s="1391"/>
      <c r="AP134" s="1395"/>
      <c r="AQ134" s="1395"/>
      <c r="AR134" s="1397"/>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4"/>
      <c r="B135" s="1301"/>
      <c r="C135" s="1302"/>
      <c r="D135" s="1302"/>
      <c r="E135" s="1302"/>
      <c r="F135" s="1303"/>
      <c r="G135" s="1268"/>
      <c r="H135" s="1268"/>
      <c r="I135" s="1268"/>
      <c r="J135" s="1423"/>
      <c r="K135" s="1268"/>
      <c r="L135" s="1274"/>
      <c r="M135" s="1446"/>
      <c r="N135" s="1399" t="str">
        <f>IF('別紙様式2-2（４・５月分）'!Q105="","",'別紙様式2-2（４・５月分）'!Q105)</f>
        <v/>
      </c>
      <c r="O135" s="1426"/>
      <c r="P135" s="1432"/>
      <c r="Q135" s="1433"/>
      <c r="R135" s="1434"/>
      <c r="S135" s="1436"/>
      <c r="T135" s="1438"/>
      <c r="U135" s="1440"/>
      <c r="V135" s="1442"/>
      <c r="W135" s="1444"/>
      <c r="X135" s="1378"/>
      <c r="Y135" s="1380"/>
      <c r="Z135" s="1378"/>
      <c r="AA135" s="1380"/>
      <c r="AB135" s="1378"/>
      <c r="AC135" s="1380"/>
      <c r="AD135" s="1378"/>
      <c r="AE135" s="1380"/>
      <c r="AF135" s="1380"/>
      <c r="AG135" s="1380"/>
      <c r="AH135" s="1382"/>
      <c r="AI135" s="1384"/>
      <c r="AJ135" s="1386"/>
      <c r="AK135" s="1388"/>
      <c r="AL135" s="1364"/>
      <c r="AM135" s="1390"/>
      <c r="AN135" s="1360"/>
      <c r="AO135" s="1392"/>
      <c r="AP135" s="1396"/>
      <c r="AQ135" s="1396"/>
      <c r="AR135" s="1398"/>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23"/>
      <c r="K136" s="1268"/>
      <c r="L136" s="1274"/>
      <c r="M136" s="1446"/>
      <c r="N136" s="1400"/>
      <c r="O136" s="1427"/>
      <c r="P136" s="1401" t="s">
        <v>2196</v>
      </c>
      <c r="Q136" s="1403" t="str">
        <f>IFERROR(VLOOKUP('別紙様式2-2（４・５月分）'!AR104,【参考】数式用!$AT$5:$AV$22,3,FALSE),"")</f>
        <v/>
      </c>
      <c r="R136" s="1405" t="s">
        <v>2207</v>
      </c>
      <c r="S136" s="1445" t="str">
        <f>IFERROR(VLOOKUP(K134,【参考】数式用!$A$5:$AB$27,MATCH(Q136,【参考】数式用!$B$4:$AB$4,0)+1,0),"")</f>
        <v/>
      </c>
      <c r="T136" s="1409" t="s">
        <v>231</v>
      </c>
      <c r="U136" s="1411"/>
      <c r="V136" s="1413" t="str">
        <f>IFERROR(VLOOKUP(K134,【参考】数式用!$A$5:$AB$27,MATCH(U136,【参考】数式用!$B$4:$AB$4,0)+1,0),"")</f>
        <v/>
      </c>
      <c r="W136" s="1415" t="s">
        <v>19</v>
      </c>
      <c r="X136" s="1417">
        <v>7</v>
      </c>
      <c r="Y136" s="1365" t="s">
        <v>10</v>
      </c>
      <c r="Z136" s="1417">
        <v>4</v>
      </c>
      <c r="AA136" s="1365" t="s">
        <v>45</v>
      </c>
      <c r="AB136" s="1417">
        <v>8</v>
      </c>
      <c r="AC136" s="1365" t="s">
        <v>10</v>
      </c>
      <c r="AD136" s="1417">
        <v>3</v>
      </c>
      <c r="AE136" s="1365" t="s">
        <v>13</v>
      </c>
      <c r="AF136" s="1365" t="s">
        <v>24</v>
      </c>
      <c r="AG136" s="1365">
        <f>IF(X136&gt;=1,(AB136*12+AD136)-(X136*12+Z136)+1,"")</f>
        <v>12</v>
      </c>
      <c r="AH136" s="1367" t="s">
        <v>38</v>
      </c>
      <c r="AI136" s="1369" t="str">
        <f>IFERROR(ROUNDDOWN(ROUND(L134*V136,0)*M134,0)*AG136,"")</f>
        <v/>
      </c>
      <c r="AJ136" s="1371" t="str">
        <f>IFERROR(ROUNDDOWN(ROUND((L134*(V136-AX134)),0)*M134,0)*AG136,"")</f>
        <v/>
      </c>
      <c r="AK136" s="1373">
        <f>IFERROR(IF(OR(N134="",N135="",N137=""),0,ROUNDDOWN(ROUNDDOWN(ROUND(L134*VLOOKUP(K134,【参考】数式用!$A$5:$AB$27,MATCH("新加算Ⅳ",【参考】数式用!$B$4:$AB$4,0)+1,0),0)*M134,0)*AG136*0.5,0)),"")</f>
        <v>0</v>
      </c>
      <c r="AL136" s="1361" t="str">
        <f t="shared" ref="AL136" si="94">IF(U136&lt;&gt;"","新規に適用","")</f>
        <v/>
      </c>
      <c r="AM136" s="1375">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3"/>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5"/>
      <c r="B137" s="1419"/>
      <c r="C137" s="1420"/>
      <c r="D137" s="1420"/>
      <c r="E137" s="1420"/>
      <c r="F137" s="1421"/>
      <c r="G137" s="1269"/>
      <c r="H137" s="1269"/>
      <c r="I137" s="1269"/>
      <c r="J137" s="1424"/>
      <c r="K137" s="1269"/>
      <c r="L137" s="1275"/>
      <c r="M137" s="1447"/>
      <c r="N137" s="662" t="str">
        <f>IF('別紙様式2-2（４・５月分）'!Q106="","",'別紙様式2-2（４・５月分）'!Q106)</f>
        <v/>
      </c>
      <c r="O137" s="1428"/>
      <c r="P137" s="1402"/>
      <c r="Q137" s="1404"/>
      <c r="R137" s="1406"/>
      <c r="S137" s="1408"/>
      <c r="T137" s="1410"/>
      <c r="U137" s="1412"/>
      <c r="V137" s="1414"/>
      <c r="W137" s="1416"/>
      <c r="X137" s="1418"/>
      <c r="Y137" s="1366"/>
      <c r="Z137" s="1418"/>
      <c r="AA137" s="1366"/>
      <c r="AB137" s="1418"/>
      <c r="AC137" s="1366"/>
      <c r="AD137" s="1418"/>
      <c r="AE137" s="1366"/>
      <c r="AF137" s="1366"/>
      <c r="AG137" s="1366"/>
      <c r="AH137" s="1368"/>
      <c r="AI137" s="1370"/>
      <c r="AJ137" s="1372"/>
      <c r="AK137" s="1374"/>
      <c r="AL137" s="1362"/>
      <c r="AM137" s="1376"/>
      <c r="AN137" s="1346"/>
      <c r="AO137" s="1346"/>
      <c r="AP137" s="1394"/>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2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25" t="str">
        <f>IF(SUM('別紙様式2-2（４・５月分）'!R107:R109)=0,"",SUM('別紙様式2-2（４・５月分）'!R107:R109))</f>
        <v/>
      </c>
      <c r="P138" s="1429" t="str">
        <f>IFERROR(VLOOKUP('別紙様式2-2（４・５月分）'!AR107,【参考】数式用!$AT$5:$AU$22,2,FALSE),"")</f>
        <v/>
      </c>
      <c r="Q138" s="1430"/>
      <c r="R138" s="1431"/>
      <c r="S138" s="1435" t="str">
        <f>IFERROR(VLOOKUP(K138,【参考】数式用!$A$5:$AB$27,MATCH(P138,【参考】数式用!$B$4:$AB$4,0)+1,0),"")</f>
        <v/>
      </c>
      <c r="T138" s="1437" t="s">
        <v>2189</v>
      </c>
      <c r="U138" s="1439"/>
      <c r="V138" s="1441" t="str">
        <f>IFERROR(VLOOKUP(K138,【参考】数式用!$A$5:$AB$27,MATCH(U138,【参考】数式用!$B$4:$AB$4,0)+1,0),"")</f>
        <v/>
      </c>
      <c r="W138" s="1443"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89">
        <f>IFERROR(IF(OR(N141="ベア加算",N141=""),0, IF(OR(U138="新加算Ⅰ",U138="新加算Ⅱ",U138="新加算Ⅲ",U138="新加算Ⅳ"),ROUNDDOWN(ROUND(L138*VLOOKUP(K138,【参考】数式用!$A$5:$I$27,MATCH("ベア加算",【参考】数式用!$B$4:$I$4,0)+1,0),0)*M138,0)*AG138,0)),"")</f>
        <v>0</v>
      </c>
      <c r="AN138" s="1359"/>
      <c r="AO138" s="1391"/>
      <c r="AP138" s="1395"/>
      <c r="AQ138" s="1395"/>
      <c r="AR138" s="1397"/>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4"/>
      <c r="B139" s="1301"/>
      <c r="C139" s="1302"/>
      <c r="D139" s="1302"/>
      <c r="E139" s="1302"/>
      <c r="F139" s="1303"/>
      <c r="G139" s="1268"/>
      <c r="H139" s="1268"/>
      <c r="I139" s="1268"/>
      <c r="J139" s="1423"/>
      <c r="K139" s="1268"/>
      <c r="L139" s="1274"/>
      <c r="M139" s="1277"/>
      <c r="N139" s="1399" t="str">
        <f>IF('別紙様式2-2（４・５月分）'!Q108="","",'別紙様式2-2（４・５月分）'!Q108)</f>
        <v/>
      </c>
      <c r="O139" s="1426"/>
      <c r="P139" s="1432"/>
      <c r="Q139" s="1433"/>
      <c r="R139" s="1434"/>
      <c r="S139" s="1436"/>
      <c r="T139" s="1438"/>
      <c r="U139" s="1440"/>
      <c r="V139" s="1442"/>
      <c r="W139" s="1444"/>
      <c r="X139" s="1378"/>
      <c r="Y139" s="1380"/>
      <c r="Z139" s="1378"/>
      <c r="AA139" s="1380"/>
      <c r="AB139" s="1378"/>
      <c r="AC139" s="1380"/>
      <c r="AD139" s="1378"/>
      <c r="AE139" s="1380"/>
      <c r="AF139" s="1380"/>
      <c r="AG139" s="1380"/>
      <c r="AH139" s="1382"/>
      <c r="AI139" s="1384"/>
      <c r="AJ139" s="1386"/>
      <c r="AK139" s="1388"/>
      <c r="AL139" s="1364"/>
      <c r="AM139" s="1390"/>
      <c r="AN139" s="1360"/>
      <c r="AO139" s="1392"/>
      <c r="AP139" s="1396"/>
      <c r="AQ139" s="1396"/>
      <c r="AR139" s="1398"/>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23"/>
      <c r="K140" s="1268"/>
      <c r="L140" s="1274"/>
      <c r="M140" s="1277"/>
      <c r="N140" s="1400"/>
      <c r="O140" s="1427"/>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65" t="s">
        <v>10</v>
      </c>
      <c r="Z140" s="1417">
        <v>4</v>
      </c>
      <c r="AA140" s="1365" t="s">
        <v>45</v>
      </c>
      <c r="AB140" s="1417">
        <v>8</v>
      </c>
      <c r="AC140" s="1365" t="s">
        <v>10</v>
      </c>
      <c r="AD140" s="1417">
        <v>3</v>
      </c>
      <c r="AE140" s="1365" t="s">
        <v>13</v>
      </c>
      <c r="AF140" s="1365" t="s">
        <v>24</v>
      </c>
      <c r="AG140" s="1365">
        <f>IF(X140&gt;=1,(AB140*12+AD140)-(X140*12+Z140)+1,"")</f>
        <v>12</v>
      </c>
      <c r="AH140" s="1367" t="s">
        <v>38</v>
      </c>
      <c r="AI140" s="1369" t="str">
        <f>IFERROR(ROUNDDOWN(ROUND(L138*V140,0)*M138,0)*AG140,"")</f>
        <v/>
      </c>
      <c r="AJ140" s="1371" t="str">
        <f>IFERROR(ROUNDDOWN(ROUND((L138*(V140-AX138)),0)*M138,0)*AG140,"")</f>
        <v/>
      </c>
      <c r="AK140" s="1373">
        <f>IFERROR(IF(OR(N138="",N139="",N141=""),0,ROUNDDOWN(ROUNDDOWN(ROUND(L138*VLOOKUP(K138,【参考】数式用!$A$5:$AB$27,MATCH("新加算Ⅳ",【参考】数式用!$B$4:$AB$4,0)+1,0),0)*M138,0)*AG140*0.5,0)),"")</f>
        <v>0</v>
      </c>
      <c r="AL140" s="1361" t="str">
        <f t="shared" ref="AL140" si="97">IF(U140&lt;&gt;"","新規に適用","")</f>
        <v/>
      </c>
      <c r="AM140" s="1375">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3"/>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5"/>
      <c r="B141" s="1419"/>
      <c r="C141" s="1420"/>
      <c r="D141" s="1420"/>
      <c r="E141" s="1420"/>
      <c r="F141" s="1421"/>
      <c r="G141" s="1269"/>
      <c r="H141" s="1269"/>
      <c r="I141" s="1269"/>
      <c r="J141" s="1424"/>
      <c r="K141" s="1269"/>
      <c r="L141" s="1275"/>
      <c r="M141" s="1278"/>
      <c r="N141" s="662" t="str">
        <f>IF('別紙様式2-2（４・５月分）'!Q109="","",'別紙様式2-2（４・５月分）'!Q109)</f>
        <v/>
      </c>
      <c r="O141" s="1428"/>
      <c r="P141" s="1402"/>
      <c r="Q141" s="1404"/>
      <c r="R141" s="1406"/>
      <c r="S141" s="1408"/>
      <c r="T141" s="1410"/>
      <c r="U141" s="1412"/>
      <c r="V141" s="1414"/>
      <c r="W141" s="1416"/>
      <c r="X141" s="1418"/>
      <c r="Y141" s="1366"/>
      <c r="Z141" s="1418"/>
      <c r="AA141" s="1366"/>
      <c r="AB141" s="1418"/>
      <c r="AC141" s="1366"/>
      <c r="AD141" s="1418"/>
      <c r="AE141" s="1366"/>
      <c r="AF141" s="1366"/>
      <c r="AG141" s="1366"/>
      <c r="AH141" s="1368"/>
      <c r="AI141" s="1370"/>
      <c r="AJ141" s="1372"/>
      <c r="AK141" s="1374"/>
      <c r="AL141" s="1362"/>
      <c r="AM141" s="1376"/>
      <c r="AN141" s="1346"/>
      <c r="AO141" s="1346"/>
      <c r="AP141" s="1394"/>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3">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23" t="str">
        <f>IF(基本情報入力シート!X86="","",基本情報入力シート!X86)</f>
        <v/>
      </c>
      <c r="K142" s="1268" t="str">
        <f>IF(基本情報入力シート!Y86="","",基本情報入力シート!Y86)</f>
        <v/>
      </c>
      <c r="L142" s="1274" t="str">
        <f>IF(基本情報入力シート!AB86="","",基本情報入力シート!AB86)</f>
        <v/>
      </c>
      <c r="M142" s="1446" t="str">
        <f>IF(基本情報入力シート!AC86="","",基本情報入力シート!AC86)</f>
        <v/>
      </c>
      <c r="N142" s="659" t="str">
        <f>IF('別紙様式2-2（４・５月分）'!Q110="","",'別紙様式2-2（４・５月分）'!Q110)</f>
        <v/>
      </c>
      <c r="O142" s="1425" t="str">
        <f>IF(SUM('別紙様式2-2（４・５月分）'!R110:R112)=0,"",SUM('別紙様式2-2（４・５月分）'!R110:R112))</f>
        <v/>
      </c>
      <c r="P142" s="1429" t="str">
        <f>IFERROR(VLOOKUP('別紙様式2-2（４・５月分）'!AR110,【参考】数式用!$AT$5:$AU$22,2,FALSE),"")</f>
        <v/>
      </c>
      <c r="Q142" s="1430"/>
      <c r="R142" s="1431"/>
      <c r="S142" s="1435" t="str">
        <f>IFERROR(VLOOKUP(K142,【参考】数式用!$A$5:$AB$27,MATCH(P142,【参考】数式用!$B$4:$AB$4,0)+1,0),"")</f>
        <v/>
      </c>
      <c r="T142" s="1437" t="s">
        <v>2189</v>
      </c>
      <c r="U142" s="1439"/>
      <c r="V142" s="1441" t="str">
        <f>IFERROR(VLOOKUP(K142,【参考】数式用!$A$5:$AB$27,MATCH(U142,【参考】数式用!$B$4:$AB$4,0)+1,0),"")</f>
        <v/>
      </c>
      <c r="W142" s="1443"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89">
        <f>IFERROR(IF(OR(N145="ベア加算",N145=""),0, IF(OR(U142="新加算Ⅰ",U142="新加算Ⅱ",U142="新加算Ⅲ",U142="新加算Ⅳ"),ROUNDDOWN(ROUND(L142*VLOOKUP(K142,【参考】数式用!$A$5:$I$27,MATCH("ベア加算",【参考】数式用!$B$4:$I$4,0)+1,0),0)*M142,0)*AG142,0)),"")</f>
        <v>0</v>
      </c>
      <c r="AN142" s="1359"/>
      <c r="AO142" s="1391"/>
      <c r="AP142" s="1395"/>
      <c r="AQ142" s="1395"/>
      <c r="AR142" s="1397"/>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4"/>
      <c r="B143" s="1301"/>
      <c r="C143" s="1302"/>
      <c r="D143" s="1302"/>
      <c r="E143" s="1302"/>
      <c r="F143" s="1303"/>
      <c r="G143" s="1268"/>
      <c r="H143" s="1268"/>
      <c r="I143" s="1268"/>
      <c r="J143" s="1423"/>
      <c r="K143" s="1268"/>
      <c r="L143" s="1274"/>
      <c r="M143" s="1446"/>
      <c r="N143" s="1399" t="str">
        <f>IF('別紙様式2-2（４・５月分）'!Q111="","",'別紙様式2-2（４・５月分）'!Q111)</f>
        <v/>
      </c>
      <c r="O143" s="1426"/>
      <c r="P143" s="1432"/>
      <c r="Q143" s="1433"/>
      <c r="R143" s="1434"/>
      <c r="S143" s="1436"/>
      <c r="T143" s="1438"/>
      <c r="U143" s="1440"/>
      <c r="V143" s="1442"/>
      <c r="W143" s="1444"/>
      <c r="X143" s="1378"/>
      <c r="Y143" s="1380"/>
      <c r="Z143" s="1378"/>
      <c r="AA143" s="1380"/>
      <c r="AB143" s="1378"/>
      <c r="AC143" s="1380"/>
      <c r="AD143" s="1378"/>
      <c r="AE143" s="1380"/>
      <c r="AF143" s="1380"/>
      <c r="AG143" s="1380"/>
      <c r="AH143" s="1382"/>
      <c r="AI143" s="1384"/>
      <c r="AJ143" s="1386"/>
      <c r="AK143" s="1388"/>
      <c r="AL143" s="1364"/>
      <c r="AM143" s="1390"/>
      <c r="AN143" s="1360"/>
      <c r="AO143" s="1392"/>
      <c r="AP143" s="1396"/>
      <c r="AQ143" s="1396"/>
      <c r="AR143" s="1398"/>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23"/>
      <c r="K144" s="1268"/>
      <c r="L144" s="1274"/>
      <c r="M144" s="1446"/>
      <c r="N144" s="1400"/>
      <c r="O144" s="1427"/>
      <c r="P144" s="1401" t="s">
        <v>2196</v>
      </c>
      <c r="Q144" s="1403" t="str">
        <f>IFERROR(VLOOKUP('別紙様式2-2（４・５月分）'!AR110,【参考】数式用!$AT$5:$AV$22,3,FALSE),"")</f>
        <v/>
      </c>
      <c r="R144" s="1405" t="s">
        <v>2207</v>
      </c>
      <c r="S144" s="1445" t="str">
        <f>IFERROR(VLOOKUP(K142,【参考】数式用!$A$5:$AB$27,MATCH(Q144,【参考】数式用!$B$4:$AB$4,0)+1,0),"")</f>
        <v/>
      </c>
      <c r="T144" s="1409" t="s">
        <v>231</v>
      </c>
      <c r="U144" s="1411"/>
      <c r="V144" s="1413" t="str">
        <f>IFERROR(VLOOKUP(K142,【参考】数式用!$A$5:$AB$27,MATCH(U144,【参考】数式用!$B$4:$AB$4,0)+1,0),"")</f>
        <v/>
      </c>
      <c r="W144" s="1415" t="s">
        <v>19</v>
      </c>
      <c r="X144" s="1417">
        <v>7</v>
      </c>
      <c r="Y144" s="1365" t="s">
        <v>10</v>
      </c>
      <c r="Z144" s="1417">
        <v>4</v>
      </c>
      <c r="AA144" s="1365" t="s">
        <v>45</v>
      </c>
      <c r="AB144" s="1417">
        <v>8</v>
      </c>
      <c r="AC144" s="1365" t="s">
        <v>10</v>
      </c>
      <c r="AD144" s="1417">
        <v>3</v>
      </c>
      <c r="AE144" s="1365" t="s">
        <v>13</v>
      </c>
      <c r="AF144" s="1365" t="s">
        <v>24</v>
      </c>
      <c r="AG144" s="1365">
        <f>IF(X144&gt;=1,(AB144*12+AD144)-(X144*12+Z144)+1,"")</f>
        <v>12</v>
      </c>
      <c r="AH144" s="1367" t="s">
        <v>38</v>
      </c>
      <c r="AI144" s="1369" t="str">
        <f>IFERROR(ROUNDDOWN(ROUND(L142*V144,0)*M142,0)*AG144,"")</f>
        <v/>
      </c>
      <c r="AJ144" s="1371" t="str">
        <f>IFERROR(ROUNDDOWN(ROUND((L142*(V144-AX142)),0)*M142,0)*AG144,"")</f>
        <v/>
      </c>
      <c r="AK144" s="1373">
        <f>IFERROR(IF(OR(N142="",N143="",N145=""),0,ROUNDDOWN(ROUNDDOWN(ROUND(L142*VLOOKUP(K142,【参考】数式用!$A$5:$AB$27,MATCH("新加算Ⅳ",【参考】数式用!$B$4:$AB$4,0)+1,0),0)*M142,0)*AG144*0.5,0)),"")</f>
        <v>0</v>
      </c>
      <c r="AL144" s="1361" t="str">
        <f t="shared" ref="AL144" si="100">IF(U144&lt;&gt;"","新規に適用","")</f>
        <v/>
      </c>
      <c r="AM144" s="1375">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3"/>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5"/>
      <c r="B145" s="1419"/>
      <c r="C145" s="1420"/>
      <c r="D145" s="1420"/>
      <c r="E145" s="1420"/>
      <c r="F145" s="1421"/>
      <c r="G145" s="1269"/>
      <c r="H145" s="1269"/>
      <c r="I145" s="1269"/>
      <c r="J145" s="1424"/>
      <c r="K145" s="1269"/>
      <c r="L145" s="1275"/>
      <c r="M145" s="1447"/>
      <c r="N145" s="662" t="str">
        <f>IF('別紙様式2-2（４・５月分）'!Q112="","",'別紙様式2-2（４・５月分）'!Q112)</f>
        <v/>
      </c>
      <c r="O145" s="1428"/>
      <c r="P145" s="1402"/>
      <c r="Q145" s="1404"/>
      <c r="R145" s="1406"/>
      <c r="S145" s="1408"/>
      <c r="T145" s="1410"/>
      <c r="U145" s="1412"/>
      <c r="V145" s="1414"/>
      <c r="W145" s="1416"/>
      <c r="X145" s="1418"/>
      <c r="Y145" s="1366"/>
      <c r="Z145" s="1418"/>
      <c r="AA145" s="1366"/>
      <c r="AB145" s="1418"/>
      <c r="AC145" s="1366"/>
      <c r="AD145" s="1418"/>
      <c r="AE145" s="1366"/>
      <c r="AF145" s="1366"/>
      <c r="AG145" s="1366"/>
      <c r="AH145" s="1368"/>
      <c r="AI145" s="1370"/>
      <c r="AJ145" s="1372"/>
      <c r="AK145" s="1374"/>
      <c r="AL145" s="1362"/>
      <c r="AM145" s="1376"/>
      <c r="AN145" s="1346"/>
      <c r="AO145" s="1346"/>
      <c r="AP145" s="1394"/>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2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25" t="str">
        <f>IF(SUM('別紙様式2-2（４・５月分）'!R113:R115)=0,"",SUM('別紙様式2-2（４・５月分）'!R113:R115))</f>
        <v/>
      </c>
      <c r="P146" s="1429" t="str">
        <f>IFERROR(VLOOKUP('別紙様式2-2（４・５月分）'!AR113,【参考】数式用!$AT$5:$AU$22,2,FALSE),"")</f>
        <v/>
      </c>
      <c r="Q146" s="1430"/>
      <c r="R146" s="1431"/>
      <c r="S146" s="1435" t="str">
        <f>IFERROR(VLOOKUP(K146,【参考】数式用!$A$5:$AB$27,MATCH(P146,【参考】数式用!$B$4:$AB$4,0)+1,0),"")</f>
        <v/>
      </c>
      <c r="T146" s="1437" t="s">
        <v>2189</v>
      </c>
      <c r="U146" s="1439"/>
      <c r="V146" s="1441" t="str">
        <f>IFERROR(VLOOKUP(K146,【参考】数式用!$A$5:$AB$27,MATCH(U146,【参考】数式用!$B$4:$AB$4,0)+1,0),"")</f>
        <v/>
      </c>
      <c r="W146" s="1443"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89">
        <f>IFERROR(IF(OR(N149="ベア加算",N149=""),0, IF(OR(U146="新加算Ⅰ",U146="新加算Ⅱ",U146="新加算Ⅲ",U146="新加算Ⅳ"),ROUNDDOWN(ROUND(L146*VLOOKUP(K146,【参考】数式用!$A$5:$I$27,MATCH("ベア加算",【参考】数式用!$B$4:$I$4,0)+1,0),0)*M146,0)*AG146,0)),"")</f>
        <v>0</v>
      </c>
      <c r="AN146" s="1359"/>
      <c r="AO146" s="1391"/>
      <c r="AP146" s="1395"/>
      <c r="AQ146" s="1395"/>
      <c r="AR146" s="1397"/>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4"/>
      <c r="B147" s="1301"/>
      <c r="C147" s="1302"/>
      <c r="D147" s="1302"/>
      <c r="E147" s="1302"/>
      <c r="F147" s="1303"/>
      <c r="G147" s="1268"/>
      <c r="H147" s="1268"/>
      <c r="I147" s="1268"/>
      <c r="J147" s="1423"/>
      <c r="K147" s="1268"/>
      <c r="L147" s="1274"/>
      <c r="M147" s="1277"/>
      <c r="N147" s="1399" t="str">
        <f>IF('別紙様式2-2（４・５月分）'!Q114="","",'別紙様式2-2（４・５月分）'!Q114)</f>
        <v/>
      </c>
      <c r="O147" s="1426"/>
      <c r="P147" s="1432"/>
      <c r="Q147" s="1433"/>
      <c r="R147" s="1434"/>
      <c r="S147" s="1436"/>
      <c r="T147" s="1438"/>
      <c r="U147" s="1440"/>
      <c r="V147" s="1442"/>
      <c r="W147" s="1444"/>
      <c r="X147" s="1378"/>
      <c r="Y147" s="1380"/>
      <c r="Z147" s="1378"/>
      <c r="AA147" s="1380"/>
      <c r="AB147" s="1378"/>
      <c r="AC147" s="1380"/>
      <c r="AD147" s="1378"/>
      <c r="AE147" s="1380"/>
      <c r="AF147" s="1380"/>
      <c r="AG147" s="1380"/>
      <c r="AH147" s="1382"/>
      <c r="AI147" s="1384"/>
      <c r="AJ147" s="1386"/>
      <c r="AK147" s="1388"/>
      <c r="AL147" s="1364"/>
      <c r="AM147" s="1390"/>
      <c r="AN147" s="1360"/>
      <c r="AO147" s="1392"/>
      <c r="AP147" s="1396"/>
      <c r="AQ147" s="1396"/>
      <c r="AR147" s="1398"/>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23"/>
      <c r="K148" s="1268"/>
      <c r="L148" s="1274"/>
      <c r="M148" s="1277"/>
      <c r="N148" s="1400"/>
      <c r="O148" s="1427"/>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65" t="s">
        <v>10</v>
      </c>
      <c r="Z148" s="1417">
        <v>4</v>
      </c>
      <c r="AA148" s="1365" t="s">
        <v>45</v>
      </c>
      <c r="AB148" s="1417">
        <v>8</v>
      </c>
      <c r="AC148" s="1365" t="s">
        <v>10</v>
      </c>
      <c r="AD148" s="1417">
        <v>3</v>
      </c>
      <c r="AE148" s="1365" t="s">
        <v>13</v>
      </c>
      <c r="AF148" s="1365" t="s">
        <v>24</v>
      </c>
      <c r="AG148" s="1365">
        <f>IF(X148&gt;=1,(AB148*12+AD148)-(X148*12+Z148)+1,"")</f>
        <v>12</v>
      </c>
      <c r="AH148" s="1367" t="s">
        <v>38</v>
      </c>
      <c r="AI148" s="1369" t="str">
        <f>IFERROR(ROUNDDOWN(ROUND(L146*V148,0)*M146,0)*AG148,"")</f>
        <v/>
      </c>
      <c r="AJ148" s="1371" t="str">
        <f>IFERROR(ROUNDDOWN(ROUND((L146*(V148-AX146)),0)*M146,0)*AG148,"")</f>
        <v/>
      </c>
      <c r="AK148" s="1373">
        <f>IFERROR(IF(OR(N146="",N147="",N149=""),0,ROUNDDOWN(ROUNDDOWN(ROUND(L146*VLOOKUP(K146,【参考】数式用!$A$5:$AB$27,MATCH("新加算Ⅳ",【参考】数式用!$B$4:$AB$4,0)+1,0),0)*M146,0)*AG148*0.5,0)),"")</f>
        <v>0</v>
      </c>
      <c r="AL148" s="1361" t="str">
        <f t="shared" ref="AL148" si="105">IF(U148&lt;&gt;"","新規に適用","")</f>
        <v/>
      </c>
      <c r="AM148" s="1375">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3"/>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5"/>
      <c r="B149" s="1419"/>
      <c r="C149" s="1420"/>
      <c r="D149" s="1420"/>
      <c r="E149" s="1420"/>
      <c r="F149" s="1421"/>
      <c r="G149" s="1269"/>
      <c r="H149" s="1269"/>
      <c r="I149" s="1269"/>
      <c r="J149" s="1424"/>
      <c r="K149" s="1269"/>
      <c r="L149" s="1275"/>
      <c r="M149" s="1278"/>
      <c r="N149" s="662" t="str">
        <f>IF('別紙様式2-2（４・５月分）'!Q115="","",'別紙様式2-2（４・５月分）'!Q115)</f>
        <v/>
      </c>
      <c r="O149" s="1428"/>
      <c r="P149" s="1402"/>
      <c r="Q149" s="1404"/>
      <c r="R149" s="1406"/>
      <c r="S149" s="1408"/>
      <c r="T149" s="1410"/>
      <c r="U149" s="1412"/>
      <c r="V149" s="1414"/>
      <c r="W149" s="1416"/>
      <c r="X149" s="1418"/>
      <c r="Y149" s="1366"/>
      <c r="Z149" s="1418"/>
      <c r="AA149" s="1366"/>
      <c r="AB149" s="1418"/>
      <c r="AC149" s="1366"/>
      <c r="AD149" s="1418"/>
      <c r="AE149" s="1366"/>
      <c r="AF149" s="1366"/>
      <c r="AG149" s="1366"/>
      <c r="AH149" s="1368"/>
      <c r="AI149" s="1370"/>
      <c r="AJ149" s="1372"/>
      <c r="AK149" s="1374"/>
      <c r="AL149" s="1362"/>
      <c r="AM149" s="1376"/>
      <c r="AN149" s="1346"/>
      <c r="AO149" s="1346"/>
      <c r="AP149" s="1394"/>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3">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23" t="str">
        <f>IF(基本情報入力シート!X88="","",基本情報入力シート!X88)</f>
        <v/>
      </c>
      <c r="K150" s="1268" t="str">
        <f>IF(基本情報入力シート!Y88="","",基本情報入力シート!Y88)</f>
        <v/>
      </c>
      <c r="L150" s="1274" t="str">
        <f>IF(基本情報入力シート!AB88="","",基本情報入力シート!AB88)</f>
        <v/>
      </c>
      <c r="M150" s="1446" t="str">
        <f>IF(基本情報入力シート!AC88="","",基本情報入力シート!AC88)</f>
        <v/>
      </c>
      <c r="N150" s="659" t="str">
        <f>IF('別紙様式2-2（４・５月分）'!Q116="","",'別紙様式2-2（４・５月分）'!Q116)</f>
        <v/>
      </c>
      <c r="O150" s="1425" t="str">
        <f>IF(SUM('別紙様式2-2（４・５月分）'!R116:R118)=0,"",SUM('別紙様式2-2（４・５月分）'!R116:R118))</f>
        <v/>
      </c>
      <c r="P150" s="1429" t="str">
        <f>IFERROR(VLOOKUP('別紙様式2-2（４・５月分）'!AR116,【参考】数式用!$AT$5:$AU$22,2,FALSE),"")</f>
        <v/>
      </c>
      <c r="Q150" s="1430"/>
      <c r="R150" s="1431"/>
      <c r="S150" s="1435" t="str">
        <f>IFERROR(VLOOKUP(K150,【参考】数式用!$A$5:$AB$27,MATCH(P150,【参考】数式用!$B$4:$AB$4,0)+1,0),"")</f>
        <v/>
      </c>
      <c r="T150" s="1437" t="s">
        <v>2189</v>
      </c>
      <c r="U150" s="1439"/>
      <c r="V150" s="1441" t="str">
        <f>IFERROR(VLOOKUP(K150,【参考】数式用!$A$5:$AB$27,MATCH(U150,【参考】数式用!$B$4:$AB$4,0)+1,0),"")</f>
        <v/>
      </c>
      <c r="W150" s="1443"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89">
        <f>IFERROR(IF(OR(N153="ベア加算",N153=""),0, IF(OR(U150="新加算Ⅰ",U150="新加算Ⅱ",U150="新加算Ⅲ",U150="新加算Ⅳ"),ROUNDDOWN(ROUND(L150*VLOOKUP(K150,【参考】数式用!$A$5:$I$27,MATCH("ベア加算",【参考】数式用!$B$4:$I$4,0)+1,0),0)*M150,0)*AG150,0)),"")</f>
        <v>0</v>
      </c>
      <c r="AN150" s="1359"/>
      <c r="AO150" s="1391"/>
      <c r="AP150" s="1395"/>
      <c r="AQ150" s="1395"/>
      <c r="AR150" s="1397"/>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4"/>
      <c r="B151" s="1301"/>
      <c r="C151" s="1302"/>
      <c r="D151" s="1302"/>
      <c r="E151" s="1302"/>
      <c r="F151" s="1303"/>
      <c r="G151" s="1268"/>
      <c r="H151" s="1268"/>
      <c r="I151" s="1268"/>
      <c r="J151" s="1423"/>
      <c r="K151" s="1268"/>
      <c r="L151" s="1274"/>
      <c r="M151" s="1446"/>
      <c r="N151" s="1399" t="str">
        <f>IF('別紙様式2-2（４・５月分）'!Q117="","",'別紙様式2-2（４・５月分）'!Q117)</f>
        <v/>
      </c>
      <c r="O151" s="1426"/>
      <c r="P151" s="1432"/>
      <c r="Q151" s="1433"/>
      <c r="R151" s="1434"/>
      <c r="S151" s="1436"/>
      <c r="T151" s="1438"/>
      <c r="U151" s="1440"/>
      <c r="V151" s="1442"/>
      <c r="W151" s="1444"/>
      <c r="X151" s="1378"/>
      <c r="Y151" s="1380"/>
      <c r="Z151" s="1378"/>
      <c r="AA151" s="1380"/>
      <c r="AB151" s="1378"/>
      <c r="AC151" s="1380"/>
      <c r="AD151" s="1378"/>
      <c r="AE151" s="1380"/>
      <c r="AF151" s="1380"/>
      <c r="AG151" s="1380"/>
      <c r="AH151" s="1382"/>
      <c r="AI151" s="1384"/>
      <c r="AJ151" s="1386"/>
      <c r="AK151" s="1388"/>
      <c r="AL151" s="1364"/>
      <c r="AM151" s="1390"/>
      <c r="AN151" s="1360"/>
      <c r="AO151" s="1392"/>
      <c r="AP151" s="1396"/>
      <c r="AQ151" s="1396"/>
      <c r="AR151" s="1398"/>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23"/>
      <c r="K152" s="1268"/>
      <c r="L152" s="1274"/>
      <c r="M152" s="1446"/>
      <c r="N152" s="1400"/>
      <c r="O152" s="1427"/>
      <c r="P152" s="1401" t="s">
        <v>2196</v>
      </c>
      <c r="Q152" s="1403" t="str">
        <f>IFERROR(VLOOKUP('別紙様式2-2（４・５月分）'!AR116,【参考】数式用!$AT$5:$AV$22,3,FALSE),"")</f>
        <v/>
      </c>
      <c r="R152" s="1405" t="s">
        <v>2207</v>
      </c>
      <c r="S152" s="1445" t="str">
        <f>IFERROR(VLOOKUP(K150,【参考】数式用!$A$5:$AB$27,MATCH(Q152,【参考】数式用!$B$4:$AB$4,0)+1,0),"")</f>
        <v/>
      </c>
      <c r="T152" s="1409" t="s">
        <v>231</v>
      </c>
      <c r="U152" s="1411"/>
      <c r="V152" s="1413" t="str">
        <f>IFERROR(VLOOKUP(K150,【参考】数式用!$A$5:$AB$27,MATCH(U152,【参考】数式用!$B$4:$AB$4,0)+1,0),"")</f>
        <v/>
      </c>
      <c r="W152" s="1415" t="s">
        <v>19</v>
      </c>
      <c r="X152" s="1417">
        <v>7</v>
      </c>
      <c r="Y152" s="1365" t="s">
        <v>10</v>
      </c>
      <c r="Z152" s="1417">
        <v>4</v>
      </c>
      <c r="AA152" s="1365" t="s">
        <v>45</v>
      </c>
      <c r="AB152" s="1417">
        <v>8</v>
      </c>
      <c r="AC152" s="1365" t="s">
        <v>10</v>
      </c>
      <c r="AD152" s="1417">
        <v>3</v>
      </c>
      <c r="AE152" s="1365" t="s">
        <v>13</v>
      </c>
      <c r="AF152" s="1365" t="s">
        <v>24</v>
      </c>
      <c r="AG152" s="1365">
        <f>IF(X152&gt;=1,(AB152*12+AD152)-(X152*12+Z152)+1,"")</f>
        <v>12</v>
      </c>
      <c r="AH152" s="1367" t="s">
        <v>38</v>
      </c>
      <c r="AI152" s="1369" t="str">
        <f>IFERROR(ROUNDDOWN(ROUND(L150*V152,0)*M150,0)*AG152,"")</f>
        <v/>
      </c>
      <c r="AJ152" s="1371" t="str">
        <f>IFERROR(ROUNDDOWN(ROUND((L150*(V152-AX150)),0)*M150,0)*AG152,"")</f>
        <v/>
      </c>
      <c r="AK152" s="1373">
        <f>IFERROR(IF(OR(N150="",N151="",N153=""),0,ROUNDDOWN(ROUNDDOWN(ROUND(L150*VLOOKUP(K150,【参考】数式用!$A$5:$AB$27,MATCH("新加算Ⅳ",【参考】数式用!$B$4:$AB$4,0)+1,0),0)*M150,0)*AG152*0.5,0)),"")</f>
        <v>0</v>
      </c>
      <c r="AL152" s="1361" t="str">
        <f t="shared" ref="AL152" si="108">IF(U152&lt;&gt;"","新規に適用","")</f>
        <v/>
      </c>
      <c r="AM152" s="1375">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3"/>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5"/>
      <c r="B153" s="1419"/>
      <c r="C153" s="1420"/>
      <c r="D153" s="1420"/>
      <c r="E153" s="1420"/>
      <c r="F153" s="1421"/>
      <c r="G153" s="1269"/>
      <c r="H153" s="1269"/>
      <c r="I153" s="1269"/>
      <c r="J153" s="1424"/>
      <c r="K153" s="1269"/>
      <c r="L153" s="1275"/>
      <c r="M153" s="1447"/>
      <c r="N153" s="662" t="str">
        <f>IF('別紙様式2-2（４・５月分）'!Q118="","",'別紙様式2-2（４・５月分）'!Q118)</f>
        <v/>
      </c>
      <c r="O153" s="1428"/>
      <c r="P153" s="1402"/>
      <c r="Q153" s="1404"/>
      <c r="R153" s="1406"/>
      <c r="S153" s="1408"/>
      <c r="T153" s="1410"/>
      <c r="U153" s="1412"/>
      <c r="V153" s="1414"/>
      <c r="W153" s="1416"/>
      <c r="X153" s="1418"/>
      <c r="Y153" s="1366"/>
      <c r="Z153" s="1418"/>
      <c r="AA153" s="1366"/>
      <c r="AB153" s="1418"/>
      <c r="AC153" s="1366"/>
      <c r="AD153" s="1418"/>
      <c r="AE153" s="1366"/>
      <c r="AF153" s="1366"/>
      <c r="AG153" s="1366"/>
      <c r="AH153" s="1368"/>
      <c r="AI153" s="1370"/>
      <c r="AJ153" s="1372"/>
      <c r="AK153" s="1374"/>
      <c r="AL153" s="1362"/>
      <c r="AM153" s="1376"/>
      <c r="AN153" s="1346"/>
      <c r="AO153" s="1346"/>
      <c r="AP153" s="1394"/>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2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25" t="str">
        <f>IF(SUM('別紙様式2-2（４・５月分）'!R119:R121)=0,"",SUM('別紙様式2-2（４・５月分）'!R119:R121))</f>
        <v/>
      </c>
      <c r="P154" s="1429" t="str">
        <f>IFERROR(VLOOKUP('別紙様式2-2（４・５月分）'!AR119,【参考】数式用!$AT$5:$AU$22,2,FALSE),"")</f>
        <v/>
      </c>
      <c r="Q154" s="1430"/>
      <c r="R154" s="1431"/>
      <c r="S154" s="1435" t="str">
        <f>IFERROR(VLOOKUP(K154,【参考】数式用!$A$5:$AB$27,MATCH(P154,【参考】数式用!$B$4:$AB$4,0)+1,0),"")</f>
        <v/>
      </c>
      <c r="T154" s="1437" t="s">
        <v>2189</v>
      </c>
      <c r="U154" s="1439"/>
      <c r="V154" s="1441" t="str">
        <f>IFERROR(VLOOKUP(K154,【参考】数式用!$A$5:$AB$27,MATCH(U154,【参考】数式用!$B$4:$AB$4,0)+1,0),"")</f>
        <v/>
      </c>
      <c r="W154" s="1443"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89">
        <f>IFERROR(IF(OR(N157="ベア加算",N157=""),0, IF(OR(U154="新加算Ⅰ",U154="新加算Ⅱ",U154="新加算Ⅲ",U154="新加算Ⅳ"),ROUNDDOWN(ROUND(L154*VLOOKUP(K154,【参考】数式用!$A$5:$I$27,MATCH("ベア加算",【参考】数式用!$B$4:$I$4,0)+1,0),0)*M154,0)*AG154,0)),"")</f>
        <v>0</v>
      </c>
      <c r="AN154" s="1359"/>
      <c r="AO154" s="1391"/>
      <c r="AP154" s="1395"/>
      <c r="AQ154" s="1395"/>
      <c r="AR154" s="1397"/>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4"/>
      <c r="B155" s="1301"/>
      <c r="C155" s="1302"/>
      <c r="D155" s="1302"/>
      <c r="E155" s="1302"/>
      <c r="F155" s="1303"/>
      <c r="G155" s="1268"/>
      <c r="H155" s="1268"/>
      <c r="I155" s="1268"/>
      <c r="J155" s="1423"/>
      <c r="K155" s="1268"/>
      <c r="L155" s="1274"/>
      <c r="M155" s="1277"/>
      <c r="N155" s="1399" t="str">
        <f>IF('別紙様式2-2（４・５月分）'!Q120="","",'別紙様式2-2（４・５月分）'!Q120)</f>
        <v/>
      </c>
      <c r="O155" s="1426"/>
      <c r="P155" s="1432"/>
      <c r="Q155" s="1433"/>
      <c r="R155" s="1434"/>
      <c r="S155" s="1436"/>
      <c r="T155" s="1438"/>
      <c r="U155" s="1440"/>
      <c r="V155" s="1442"/>
      <c r="W155" s="1444"/>
      <c r="X155" s="1378"/>
      <c r="Y155" s="1380"/>
      <c r="Z155" s="1378"/>
      <c r="AA155" s="1380"/>
      <c r="AB155" s="1378"/>
      <c r="AC155" s="1380"/>
      <c r="AD155" s="1378"/>
      <c r="AE155" s="1380"/>
      <c r="AF155" s="1380"/>
      <c r="AG155" s="1380"/>
      <c r="AH155" s="1382"/>
      <c r="AI155" s="1384"/>
      <c r="AJ155" s="1386"/>
      <c r="AK155" s="1388"/>
      <c r="AL155" s="1364"/>
      <c r="AM155" s="1390"/>
      <c r="AN155" s="1360"/>
      <c r="AO155" s="1392"/>
      <c r="AP155" s="1396"/>
      <c r="AQ155" s="1396"/>
      <c r="AR155" s="1398"/>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23"/>
      <c r="K156" s="1268"/>
      <c r="L156" s="1274"/>
      <c r="M156" s="1277"/>
      <c r="N156" s="1400"/>
      <c r="O156" s="1427"/>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65" t="s">
        <v>10</v>
      </c>
      <c r="Z156" s="1417">
        <v>4</v>
      </c>
      <c r="AA156" s="1365" t="s">
        <v>45</v>
      </c>
      <c r="AB156" s="1417">
        <v>8</v>
      </c>
      <c r="AC156" s="1365" t="s">
        <v>10</v>
      </c>
      <c r="AD156" s="1417">
        <v>3</v>
      </c>
      <c r="AE156" s="1365" t="s">
        <v>13</v>
      </c>
      <c r="AF156" s="1365" t="s">
        <v>24</v>
      </c>
      <c r="AG156" s="1365">
        <f>IF(X156&gt;=1,(AB156*12+AD156)-(X156*12+Z156)+1,"")</f>
        <v>12</v>
      </c>
      <c r="AH156" s="1367" t="s">
        <v>38</v>
      </c>
      <c r="AI156" s="1369" t="str">
        <f>IFERROR(ROUNDDOWN(ROUND(L154*V156,0)*M154,0)*AG156,"")</f>
        <v/>
      </c>
      <c r="AJ156" s="1371" t="str">
        <f>IFERROR(ROUNDDOWN(ROUND((L154*(V156-AX154)),0)*M154,0)*AG156,"")</f>
        <v/>
      </c>
      <c r="AK156" s="1373">
        <f>IFERROR(IF(OR(N154="",N155="",N157=""),0,ROUNDDOWN(ROUNDDOWN(ROUND(L154*VLOOKUP(K154,【参考】数式用!$A$5:$AB$27,MATCH("新加算Ⅳ",【参考】数式用!$B$4:$AB$4,0)+1,0),0)*M154,0)*AG156*0.5,0)),"")</f>
        <v>0</v>
      </c>
      <c r="AL156" s="1361" t="str">
        <f t="shared" ref="AL156" si="111">IF(U156&lt;&gt;"","新規に適用","")</f>
        <v/>
      </c>
      <c r="AM156" s="1375">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3"/>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5"/>
      <c r="B157" s="1419"/>
      <c r="C157" s="1420"/>
      <c r="D157" s="1420"/>
      <c r="E157" s="1420"/>
      <c r="F157" s="1421"/>
      <c r="G157" s="1269"/>
      <c r="H157" s="1269"/>
      <c r="I157" s="1269"/>
      <c r="J157" s="1424"/>
      <c r="K157" s="1269"/>
      <c r="L157" s="1275"/>
      <c r="M157" s="1278"/>
      <c r="N157" s="662" t="str">
        <f>IF('別紙様式2-2（４・５月分）'!Q121="","",'別紙様式2-2（４・５月分）'!Q121)</f>
        <v/>
      </c>
      <c r="O157" s="1428"/>
      <c r="P157" s="1402"/>
      <c r="Q157" s="1404"/>
      <c r="R157" s="1406"/>
      <c r="S157" s="1408"/>
      <c r="T157" s="1410"/>
      <c r="U157" s="1412"/>
      <c r="V157" s="1414"/>
      <c r="W157" s="1416"/>
      <c r="X157" s="1418"/>
      <c r="Y157" s="1366"/>
      <c r="Z157" s="1418"/>
      <c r="AA157" s="1366"/>
      <c r="AB157" s="1418"/>
      <c r="AC157" s="1366"/>
      <c r="AD157" s="1418"/>
      <c r="AE157" s="1366"/>
      <c r="AF157" s="1366"/>
      <c r="AG157" s="1366"/>
      <c r="AH157" s="1368"/>
      <c r="AI157" s="1370"/>
      <c r="AJ157" s="1372"/>
      <c r="AK157" s="1374"/>
      <c r="AL157" s="1362"/>
      <c r="AM157" s="1376"/>
      <c r="AN157" s="1346"/>
      <c r="AO157" s="1346"/>
      <c r="AP157" s="1394"/>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3">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23" t="str">
        <f>IF(基本情報入力シート!X90="","",基本情報入力シート!X90)</f>
        <v/>
      </c>
      <c r="K158" s="1268" t="str">
        <f>IF(基本情報入力シート!Y90="","",基本情報入力シート!Y90)</f>
        <v/>
      </c>
      <c r="L158" s="1274" t="str">
        <f>IF(基本情報入力シート!AB90="","",基本情報入力シート!AB90)</f>
        <v/>
      </c>
      <c r="M158" s="1446" t="str">
        <f>IF(基本情報入力シート!AC90="","",基本情報入力シート!AC90)</f>
        <v/>
      </c>
      <c r="N158" s="659" t="str">
        <f>IF('別紙様式2-2（４・５月分）'!Q122="","",'別紙様式2-2（４・５月分）'!Q122)</f>
        <v/>
      </c>
      <c r="O158" s="1425" t="str">
        <f>IF(SUM('別紙様式2-2（４・５月分）'!R122:R124)=0,"",SUM('別紙様式2-2（４・５月分）'!R122:R124))</f>
        <v/>
      </c>
      <c r="P158" s="1429" t="str">
        <f>IFERROR(VLOOKUP('別紙様式2-2（４・５月分）'!AR122,【参考】数式用!$AT$5:$AU$22,2,FALSE),"")</f>
        <v/>
      </c>
      <c r="Q158" s="1430"/>
      <c r="R158" s="1431"/>
      <c r="S158" s="1435" t="str">
        <f>IFERROR(VLOOKUP(K158,【参考】数式用!$A$5:$AB$27,MATCH(P158,【参考】数式用!$B$4:$AB$4,0)+1,0),"")</f>
        <v/>
      </c>
      <c r="T158" s="1437" t="s">
        <v>2189</v>
      </c>
      <c r="U158" s="1439"/>
      <c r="V158" s="1441" t="str">
        <f>IFERROR(VLOOKUP(K158,【参考】数式用!$A$5:$AB$27,MATCH(U158,【参考】数式用!$B$4:$AB$4,0)+1,0),"")</f>
        <v/>
      </c>
      <c r="W158" s="1443"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89">
        <f>IFERROR(IF(OR(N161="ベア加算",N161=""),0, IF(OR(U158="新加算Ⅰ",U158="新加算Ⅱ",U158="新加算Ⅲ",U158="新加算Ⅳ"),ROUNDDOWN(ROUND(L158*VLOOKUP(K158,【参考】数式用!$A$5:$I$27,MATCH("ベア加算",【参考】数式用!$B$4:$I$4,0)+1,0),0)*M158,0)*AG158,0)),"")</f>
        <v>0</v>
      </c>
      <c r="AN158" s="1359"/>
      <c r="AO158" s="1391"/>
      <c r="AP158" s="1395"/>
      <c r="AQ158" s="1395"/>
      <c r="AR158" s="1397"/>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4"/>
      <c r="B159" s="1301"/>
      <c r="C159" s="1302"/>
      <c r="D159" s="1302"/>
      <c r="E159" s="1302"/>
      <c r="F159" s="1303"/>
      <c r="G159" s="1268"/>
      <c r="H159" s="1268"/>
      <c r="I159" s="1268"/>
      <c r="J159" s="1423"/>
      <c r="K159" s="1268"/>
      <c r="L159" s="1274"/>
      <c r="M159" s="1446"/>
      <c r="N159" s="1399" t="str">
        <f>IF('別紙様式2-2（４・５月分）'!Q123="","",'別紙様式2-2（４・５月分）'!Q123)</f>
        <v/>
      </c>
      <c r="O159" s="1426"/>
      <c r="P159" s="1432"/>
      <c r="Q159" s="1433"/>
      <c r="R159" s="1434"/>
      <c r="S159" s="1436"/>
      <c r="T159" s="1438"/>
      <c r="U159" s="1440"/>
      <c r="V159" s="1442"/>
      <c r="W159" s="1444"/>
      <c r="X159" s="1378"/>
      <c r="Y159" s="1380"/>
      <c r="Z159" s="1378"/>
      <c r="AA159" s="1380"/>
      <c r="AB159" s="1378"/>
      <c r="AC159" s="1380"/>
      <c r="AD159" s="1378"/>
      <c r="AE159" s="1380"/>
      <c r="AF159" s="1380"/>
      <c r="AG159" s="1380"/>
      <c r="AH159" s="1382"/>
      <c r="AI159" s="1384"/>
      <c r="AJ159" s="1386"/>
      <c r="AK159" s="1388"/>
      <c r="AL159" s="1364"/>
      <c r="AM159" s="1390"/>
      <c r="AN159" s="1360"/>
      <c r="AO159" s="1392"/>
      <c r="AP159" s="1396"/>
      <c r="AQ159" s="1396"/>
      <c r="AR159" s="1398"/>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23"/>
      <c r="K160" s="1268"/>
      <c r="L160" s="1274"/>
      <c r="M160" s="1446"/>
      <c r="N160" s="1400"/>
      <c r="O160" s="1427"/>
      <c r="P160" s="1401" t="s">
        <v>2196</v>
      </c>
      <c r="Q160" s="1403" t="str">
        <f>IFERROR(VLOOKUP('別紙様式2-2（４・５月分）'!AR122,【参考】数式用!$AT$5:$AV$22,3,FALSE),"")</f>
        <v/>
      </c>
      <c r="R160" s="1405" t="s">
        <v>2207</v>
      </c>
      <c r="S160" s="1445" t="str">
        <f>IFERROR(VLOOKUP(K158,【参考】数式用!$A$5:$AB$27,MATCH(Q160,【参考】数式用!$B$4:$AB$4,0)+1,0),"")</f>
        <v/>
      </c>
      <c r="T160" s="1409" t="s">
        <v>231</v>
      </c>
      <c r="U160" s="1411"/>
      <c r="V160" s="1413" t="str">
        <f>IFERROR(VLOOKUP(K158,【参考】数式用!$A$5:$AB$27,MATCH(U160,【参考】数式用!$B$4:$AB$4,0)+1,0),"")</f>
        <v/>
      </c>
      <c r="W160" s="1415" t="s">
        <v>19</v>
      </c>
      <c r="X160" s="1417">
        <v>7</v>
      </c>
      <c r="Y160" s="1365" t="s">
        <v>10</v>
      </c>
      <c r="Z160" s="1417">
        <v>4</v>
      </c>
      <c r="AA160" s="1365" t="s">
        <v>45</v>
      </c>
      <c r="AB160" s="1417">
        <v>8</v>
      </c>
      <c r="AC160" s="1365" t="s">
        <v>10</v>
      </c>
      <c r="AD160" s="1417">
        <v>3</v>
      </c>
      <c r="AE160" s="1365" t="s">
        <v>13</v>
      </c>
      <c r="AF160" s="1365" t="s">
        <v>24</v>
      </c>
      <c r="AG160" s="1365">
        <f>IF(X160&gt;=1,(AB160*12+AD160)-(X160*12+Z160)+1,"")</f>
        <v>12</v>
      </c>
      <c r="AH160" s="1367" t="s">
        <v>38</v>
      </c>
      <c r="AI160" s="1369" t="str">
        <f>IFERROR(ROUNDDOWN(ROUND(L158*V160,0)*M158,0)*AG160,"")</f>
        <v/>
      </c>
      <c r="AJ160" s="1371" t="str">
        <f>IFERROR(ROUNDDOWN(ROUND((L158*(V160-AX158)),0)*M158,0)*AG160,"")</f>
        <v/>
      </c>
      <c r="AK160" s="1373">
        <f>IFERROR(IF(OR(N158="",N159="",N161=""),0,ROUNDDOWN(ROUNDDOWN(ROUND(L158*VLOOKUP(K158,【参考】数式用!$A$5:$AB$27,MATCH("新加算Ⅳ",【参考】数式用!$B$4:$AB$4,0)+1,0),0)*M158,0)*AG160*0.5,0)),"")</f>
        <v>0</v>
      </c>
      <c r="AL160" s="1361" t="str">
        <f t="shared" ref="AL160" si="114">IF(U160&lt;&gt;"","新規に適用","")</f>
        <v/>
      </c>
      <c r="AM160" s="1375">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3"/>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5"/>
      <c r="B161" s="1419"/>
      <c r="C161" s="1420"/>
      <c r="D161" s="1420"/>
      <c r="E161" s="1420"/>
      <c r="F161" s="1421"/>
      <c r="G161" s="1269"/>
      <c r="H161" s="1269"/>
      <c r="I161" s="1269"/>
      <c r="J161" s="1424"/>
      <c r="K161" s="1269"/>
      <c r="L161" s="1275"/>
      <c r="M161" s="1447"/>
      <c r="N161" s="662" t="str">
        <f>IF('別紙様式2-2（４・５月分）'!Q124="","",'別紙様式2-2（４・５月分）'!Q124)</f>
        <v/>
      </c>
      <c r="O161" s="1428"/>
      <c r="P161" s="1402"/>
      <c r="Q161" s="1404"/>
      <c r="R161" s="1406"/>
      <c r="S161" s="1408"/>
      <c r="T161" s="1410"/>
      <c r="U161" s="1412"/>
      <c r="V161" s="1414"/>
      <c r="W161" s="1416"/>
      <c r="X161" s="1418"/>
      <c r="Y161" s="1366"/>
      <c r="Z161" s="1418"/>
      <c r="AA161" s="1366"/>
      <c r="AB161" s="1418"/>
      <c r="AC161" s="1366"/>
      <c r="AD161" s="1418"/>
      <c r="AE161" s="1366"/>
      <c r="AF161" s="1366"/>
      <c r="AG161" s="1366"/>
      <c r="AH161" s="1368"/>
      <c r="AI161" s="1370"/>
      <c r="AJ161" s="1372"/>
      <c r="AK161" s="1374"/>
      <c r="AL161" s="1362"/>
      <c r="AM161" s="1376"/>
      <c r="AN161" s="1346"/>
      <c r="AO161" s="1346"/>
      <c r="AP161" s="1394"/>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2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25" t="str">
        <f>IF(SUM('別紙様式2-2（４・５月分）'!R125:R127)=0,"",SUM('別紙様式2-2（４・５月分）'!R125:R127))</f>
        <v/>
      </c>
      <c r="P162" s="1429" t="str">
        <f>IFERROR(VLOOKUP('別紙様式2-2（４・５月分）'!AR125,【参考】数式用!$AT$5:$AU$22,2,FALSE),"")</f>
        <v/>
      </c>
      <c r="Q162" s="1430"/>
      <c r="R162" s="1431"/>
      <c r="S162" s="1435" t="str">
        <f>IFERROR(VLOOKUP(K162,【参考】数式用!$A$5:$AB$27,MATCH(P162,【参考】数式用!$B$4:$AB$4,0)+1,0),"")</f>
        <v/>
      </c>
      <c r="T162" s="1437" t="s">
        <v>2189</v>
      </c>
      <c r="U162" s="1439"/>
      <c r="V162" s="1441" t="str">
        <f>IFERROR(VLOOKUP(K162,【参考】数式用!$A$5:$AB$27,MATCH(U162,【参考】数式用!$B$4:$AB$4,0)+1,0),"")</f>
        <v/>
      </c>
      <c r="W162" s="1443"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89">
        <f>IFERROR(IF(OR(N165="ベア加算",N165=""),0, IF(OR(U162="新加算Ⅰ",U162="新加算Ⅱ",U162="新加算Ⅲ",U162="新加算Ⅳ"),ROUNDDOWN(ROUND(L162*VLOOKUP(K162,【参考】数式用!$A$5:$I$27,MATCH("ベア加算",【参考】数式用!$B$4:$I$4,0)+1,0),0)*M162,0)*AG162,0)),"")</f>
        <v>0</v>
      </c>
      <c r="AN162" s="1359"/>
      <c r="AO162" s="1391"/>
      <c r="AP162" s="1395"/>
      <c r="AQ162" s="1395"/>
      <c r="AR162" s="1397"/>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4"/>
      <c r="B163" s="1301"/>
      <c r="C163" s="1302"/>
      <c r="D163" s="1302"/>
      <c r="E163" s="1302"/>
      <c r="F163" s="1303"/>
      <c r="G163" s="1268"/>
      <c r="H163" s="1268"/>
      <c r="I163" s="1268"/>
      <c r="J163" s="1423"/>
      <c r="K163" s="1268"/>
      <c r="L163" s="1274"/>
      <c r="M163" s="1277"/>
      <c r="N163" s="1399" t="str">
        <f>IF('別紙様式2-2（４・５月分）'!Q126="","",'別紙様式2-2（４・５月分）'!Q126)</f>
        <v/>
      </c>
      <c r="O163" s="1426"/>
      <c r="P163" s="1432"/>
      <c r="Q163" s="1433"/>
      <c r="R163" s="1434"/>
      <c r="S163" s="1436"/>
      <c r="T163" s="1438"/>
      <c r="U163" s="1440"/>
      <c r="V163" s="1442"/>
      <c r="W163" s="1444"/>
      <c r="X163" s="1378"/>
      <c r="Y163" s="1380"/>
      <c r="Z163" s="1378"/>
      <c r="AA163" s="1380"/>
      <c r="AB163" s="1378"/>
      <c r="AC163" s="1380"/>
      <c r="AD163" s="1378"/>
      <c r="AE163" s="1380"/>
      <c r="AF163" s="1380"/>
      <c r="AG163" s="1380"/>
      <c r="AH163" s="1382"/>
      <c r="AI163" s="1384"/>
      <c r="AJ163" s="1386"/>
      <c r="AK163" s="1388"/>
      <c r="AL163" s="1364"/>
      <c r="AM163" s="1390"/>
      <c r="AN163" s="1360"/>
      <c r="AO163" s="1392"/>
      <c r="AP163" s="1396"/>
      <c r="AQ163" s="1396"/>
      <c r="AR163" s="1398"/>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23"/>
      <c r="K164" s="1268"/>
      <c r="L164" s="1274"/>
      <c r="M164" s="1277"/>
      <c r="N164" s="1400"/>
      <c r="O164" s="1427"/>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65" t="s">
        <v>10</v>
      </c>
      <c r="Z164" s="1417">
        <v>4</v>
      </c>
      <c r="AA164" s="1365" t="s">
        <v>45</v>
      </c>
      <c r="AB164" s="1417">
        <v>8</v>
      </c>
      <c r="AC164" s="1365" t="s">
        <v>10</v>
      </c>
      <c r="AD164" s="1417">
        <v>3</v>
      </c>
      <c r="AE164" s="1365" t="s">
        <v>13</v>
      </c>
      <c r="AF164" s="1365" t="s">
        <v>24</v>
      </c>
      <c r="AG164" s="1365">
        <f>IF(X164&gt;=1,(AB164*12+AD164)-(X164*12+Z164)+1,"")</f>
        <v>12</v>
      </c>
      <c r="AH164" s="1367" t="s">
        <v>38</v>
      </c>
      <c r="AI164" s="1369" t="str">
        <f>IFERROR(ROUNDDOWN(ROUND(L162*V164,0)*M162,0)*AG164,"")</f>
        <v/>
      </c>
      <c r="AJ164" s="1371" t="str">
        <f>IFERROR(ROUNDDOWN(ROUND((L162*(V164-AX162)),0)*M162,0)*AG164,"")</f>
        <v/>
      </c>
      <c r="AK164" s="1373">
        <f>IFERROR(IF(OR(N162="",N163="",N165=""),0,ROUNDDOWN(ROUNDDOWN(ROUND(L162*VLOOKUP(K162,【参考】数式用!$A$5:$AB$27,MATCH("新加算Ⅳ",【参考】数式用!$B$4:$AB$4,0)+1,0),0)*M162,0)*AG164*0.5,0)),"")</f>
        <v>0</v>
      </c>
      <c r="AL164" s="1361" t="str">
        <f t="shared" ref="AL164" si="117">IF(U164&lt;&gt;"","新規に適用","")</f>
        <v/>
      </c>
      <c r="AM164" s="1375">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3"/>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5"/>
      <c r="B165" s="1419"/>
      <c r="C165" s="1420"/>
      <c r="D165" s="1420"/>
      <c r="E165" s="1420"/>
      <c r="F165" s="1421"/>
      <c r="G165" s="1269"/>
      <c r="H165" s="1269"/>
      <c r="I165" s="1269"/>
      <c r="J165" s="1424"/>
      <c r="K165" s="1269"/>
      <c r="L165" s="1275"/>
      <c r="M165" s="1278"/>
      <c r="N165" s="662" t="str">
        <f>IF('別紙様式2-2（４・５月分）'!Q127="","",'別紙様式2-2（４・５月分）'!Q127)</f>
        <v/>
      </c>
      <c r="O165" s="1428"/>
      <c r="P165" s="1402"/>
      <c r="Q165" s="1404"/>
      <c r="R165" s="1406"/>
      <c r="S165" s="1408"/>
      <c r="T165" s="1410"/>
      <c r="U165" s="1412"/>
      <c r="V165" s="1414"/>
      <c r="W165" s="1416"/>
      <c r="X165" s="1418"/>
      <c r="Y165" s="1366"/>
      <c r="Z165" s="1418"/>
      <c r="AA165" s="1366"/>
      <c r="AB165" s="1418"/>
      <c r="AC165" s="1366"/>
      <c r="AD165" s="1418"/>
      <c r="AE165" s="1366"/>
      <c r="AF165" s="1366"/>
      <c r="AG165" s="1366"/>
      <c r="AH165" s="1368"/>
      <c r="AI165" s="1370"/>
      <c r="AJ165" s="1372"/>
      <c r="AK165" s="1374"/>
      <c r="AL165" s="1362"/>
      <c r="AM165" s="1376"/>
      <c r="AN165" s="1346"/>
      <c r="AO165" s="1346"/>
      <c r="AP165" s="1394"/>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3">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23" t="str">
        <f>IF(基本情報入力シート!X92="","",基本情報入力シート!X92)</f>
        <v/>
      </c>
      <c r="K166" s="1268" t="str">
        <f>IF(基本情報入力シート!Y92="","",基本情報入力シート!Y92)</f>
        <v/>
      </c>
      <c r="L166" s="1274" t="str">
        <f>IF(基本情報入力シート!AB92="","",基本情報入力シート!AB92)</f>
        <v/>
      </c>
      <c r="M166" s="1446" t="str">
        <f>IF(基本情報入力シート!AC92="","",基本情報入力シート!AC92)</f>
        <v/>
      </c>
      <c r="N166" s="659" t="str">
        <f>IF('別紙様式2-2（４・５月分）'!Q128="","",'別紙様式2-2（４・５月分）'!Q128)</f>
        <v/>
      </c>
      <c r="O166" s="1425" t="str">
        <f>IF(SUM('別紙様式2-2（４・５月分）'!R128:R130)=0,"",SUM('別紙様式2-2（４・５月分）'!R128:R130))</f>
        <v/>
      </c>
      <c r="P166" s="1429" t="str">
        <f>IFERROR(VLOOKUP('別紙様式2-2（４・５月分）'!AR128,【参考】数式用!$AT$5:$AU$22,2,FALSE),"")</f>
        <v/>
      </c>
      <c r="Q166" s="1430"/>
      <c r="R166" s="1431"/>
      <c r="S166" s="1435" t="str">
        <f>IFERROR(VLOOKUP(K166,【参考】数式用!$A$5:$AB$27,MATCH(P166,【参考】数式用!$B$4:$AB$4,0)+1,0),"")</f>
        <v/>
      </c>
      <c r="T166" s="1437" t="s">
        <v>2189</v>
      </c>
      <c r="U166" s="1439"/>
      <c r="V166" s="1441" t="str">
        <f>IFERROR(VLOOKUP(K166,【参考】数式用!$A$5:$AB$27,MATCH(U166,【参考】数式用!$B$4:$AB$4,0)+1,0),"")</f>
        <v/>
      </c>
      <c r="W166" s="1443"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89">
        <f>IFERROR(IF(OR(N169="ベア加算",N169=""),0, IF(OR(U166="新加算Ⅰ",U166="新加算Ⅱ",U166="新加算Ⅲ",U166="新加算Ⅳ"),ROUNDDOWN(ROUND(L166*VLOOKUP(K166,【参考】数式用!$A$5:$I$27,MATCH("ベア加算",【参考】数式用!$B$4:$I$4,0)+1,0),0)*M166,0)*AG166,0)),"")</f>
        <v>0</v>
      </c>
      <c r="AN166" s="1359"/>
      <c r="AO166" s="1391"/>
      <c r="AP166" s="1395"/>
      <c r="AQ166" s="1395"/>
      <c r="AR166" s="1397"/>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4"/>
      <c r="B167" s="1301"/>
      <c r="C167" s="1302"/>
      <c r="D167" s="1302"/>
      <c r="E167" s="1302"/>
      <c r="F167" s="1303"/>
      <c r="G167" s="1268"/>
      <c r="H167" s="1268"/>
      <c r="I167" s="1268"/>
      <c r="J167" s="1423"/>
      <c r="K167" s="1268"/>
      <c r="L167" s="1274"/>
      <c r="M167" s="1446"/>
      <c r="N167" s="1399" t="str">
        <f>IF('別紙様式2-2（４・５月分）'!Q129="","",'別紙様式2-2（４・５月分）'!Q129)</f>
        <v/>
      </c>
      <c r="O167" s="1426"/>
      <c r="P167" s="1432"/>
      <c r="Q167" s="1433"/>
      <c r="R167" s="1434"/>
      <c r="S167" s="1436"/>
      <c r="T167" s="1438"/>
      <c r="U167" s="1440"/>
      <c r="V167" s="1442"/>
      <c r="W167" s="1444"/>
      <c r="X167" s="1378"/>
      <c r="Y167" s="1380"/>
      <c r="Z167" s="1378"/>
      <c r="AA167" s="1380"/>
      <c r="AB167" s="1378"/>
      <c r="AC167" s="1380"/>
      <c r="AD167" s="1378"/>
      <c r="AE167" s="1380"/>
      <c r="AF167" s="1380"/>
      <c r="AG167" s="1380"/>
      <c r="AH167" s="1382"/>
      <c r="AI167" s="1384"/>
      <c r="AJ167" s="1386"/>
      <c r="AK167" s="1388"/>
      <c r="AL167" s="1364"/>
      <c r="AM167" s="1390"/>
      <c r="AN167" s="1360"/>
      <c r="AO167" s="1392"/>
      <c r="AP167" s="1396"/>
      <c r="AQ167" s="1396"/>
      <c r="AR167" s="1398"/>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23"/>
      <c r="K168" s="1268"/>
      <c r="L168" s="1274"/>
      <c r="M168" s="1446"/>
      <c r="N168" s="1400"/>
      <c r="O168" s="1427"/>
      <c r="P168" s="1401" t="s">
        <v>2196</v>
      </c>
      <c r="Q168" s="1403" t="str">
        <f>IFERROR(VLOOKUP('別紙様式2-2（４・５月分）'!AR128,【参考】数式用!$AT$5:$AV$22,3,FALSE),"")</f>
        <v/>
      </c>
      <c r="R168" s="1405" t="s">
        <v>2207</v>
      </c>
      <c r="S168" s="1445" t="str">
        <f>IFERROR(VLOOKUP(K166,【参考】数式用!$A$5:$AB$27,MATCH(Q168,【参考】数式用!$B$4:$AB$4,0)+1,0),"")</f>
        <v/>
      </c>
      <c r="T168" s="1409" t="s">
        <v>231</v>
      </c>
      <c r="U168" s="1411"/>
      <c r="V168" s="1413" t="str">
        <f>IFERROR(VLOOKUP(K166,【参考】数式用!$A$5:$AB$27,MATCH(U168,【参考】数式用!$B$4:$AB$4,0)+1,0),"")</f>
        <v/>
      </c>
      <c r="W168" s="1415" t="s">
        <v>19</v>
      </c>
      <c r="X168" s="1417">
        <v>7</v>
      </c>
      <c r="Y168" s="1365" t="s">
        <v>10</v>
      </c>
      <c r="Z168" s="1417">
        <v>4</v>
      </c>
      <c r="AA168" s="1365" t="s">
        <v>45</v>
      </c>
      <c r="AB168" s="1417">
        <v>8</v>
      </c>
      <c r="AC168" s="1365" t="s">
        <v>10</v>
      </c>
      <c r="AD168" s="1417">
        <v>3</v>
      </c>
      <c r="AE168" s="1365" t="s">
        <v>13</v>
      </c>
      <c r="AF168" s="1365" t="s">
        <v>24</v>
      </c>
      <c r="AG168" s="1365">
        <f>IF(X168&gt;=1,(AB168*12+AD168)-(X168*12+Z168)+1,"")</f>
        <v>12</v>
      </c>
      <c r="AH168" s="1367" t="s">
        <v>38</v>
      </c>
      <c r="AI168" s="1369" t="str">
        <f>IFERROR(ROUNDDOWN(ROUND(L166*V168,0)*M166,0)*AG168,"")</f>
        <v/>
      </c>
      <c r="AJ168" s="1371" t="str">
        <f>IFERROR(ROUNDDOWN(ROUND((L166*(V168-AX166)),0)*M166,0)*AG168,"")</f>
        <v/>
      </c>
      <c r="AK168" s="1373">
        <f>IFERROR(IF(OR(N166="",N167="",N169=""),0,ROUNDDOWN(ROUNDDOWN(ROUND(L166*VLOOKUP(K166,【参考】数式用!$A$5:$AB$27,MATCH("新加算Ⅳ",【参考】数式用!$B$4:$AB$4,0)+1,0),0)*M166,0)*AG168*0.5,0)),"")</f>
        <v>0</v>
      </c>
      <c r="AL168" s="1361" t="str">
        <f t="shared" ref="AL168" si="120">IF(U168&lt;&gt;"","新規に適用","")</f>
        <v/>
      </c>
      <c r="AM168" s="1375">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3"/>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5"/>
      <c r="B169" s="1419"/>
      <c r="C169" s="1420"/>
      <c r="D169" s="1420"/>
      <c r="E169" s="1420"/>
      <c r="F169" s="1421"/>
      <c r="G169" s="1269"/>
      <c r="H169" s="1269"/>
      <c r="I169" s="1269"/>
      <c r="J169" s="1424"/>
      <c r="K169" s="1269"/>
      <c r="L169" s="1275"/>
      <c r="M169" s="1447"/>
      <c r="N169" s="662" t="str">
        <f>IF('別紙様式2-2（４・５月分）'!Q130="","",'別紙様式2-2（４・５月分）'!Q130)</f>
        <v/>
      </c>
      <c r="O169" s="1428"/>
      <c r="P169" s="1402"/>
      <c r="Q169" s="1404"/>
      <c r="R169" s="1406"/>
      <c r="S169" s="1408"/>
      <c r="T169" s="1410"/>
      <c r="U169" s="1412"/>
      <c r="V169" s="1414"/>
      <c r="W169" s="1416"/>
      <c r="X169" s="1418"/>
      <c r="Y169" s="1366"/>
      <c r="Z169" s="1418"/>
      <c r="AA169" s="1366"/>
      <c r="AB169" s="1418"/>
      <c r="AC169" s="1366"/>
      <c r="AD169" s="1418"/>
      <c r="AE169" s="1366"/>
      <c r="AF169" s="1366"/>
      <c r="AG169" s="1366"/>
      <c r="AH169" s="1368"/>
      <c r="AI169" s="1370"/>
      <c r="AJ169" s="1372"/>
      <c r="AK169" s="1374"/>
      <c r="AL169" s="1362"/>
      <c r="AM169" s="1376"/>
      <c r="AN169" s="1346"/>
      <c r="AO169" s="1346"/>
      <c r="AP169" s="1394"/>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23" t="str">
        <f>IF(基本情報入力シート!X93="","",基本情報入力シート!X93)</f>
        <v/>
      </c>
      <c r="K170" s="1268" t="str">
        <f>IF(基本情報入力シート!Y93="","",基本情報入力シート!Y93)</f>
        <v/>
      </c>
      <c r="L170" s="1274" t="str">
        <f>IF(基本情報入力シート!AB93="","",基本情報入力シート!AB93)</f>
        <v/>
      </c>
      <c r="M170" s="1446" t="str">
        <f>IF(基本情報入力シート!AC93="","",基本情報入力シート!AC93)</f>
        <v/>
      </c>
      <c r="N170" s="659" t="str">
        <f>IF('別紙様式2-2（４・５月分）'!Q131="","",'別紙様式2-2（４・５月分）'!Q131)</f>
        <v/>
      </c>
      <c r="O170" s="1425" t="str">
        <f>IF(SUM('別紙様式2-2（４・５月分）'!R131:R133)=0,"",SUM('別紙様式2-2（４・５月分）'!R131:R133))</f>
        <v/>
      </c>
      <c r="P170" s="1429" t="str">
        <f>IFERROR(VLOOKUP('別紙様式2-2（４・５月分）'!AR131,【参考】数式用!$AT$5:$AU$22,2,FALSE),"")</f>
        <v/>
      </c>
      <c r="Q170" s="1430"/>
      <c r="R170" s="1431"/>
      <c r="S170" s="1435" t="str">
        <f>IFERROR(VLOOKUP(K170,【参考】数式用!$A$5:$AB$27,MATCH(P170,【参考】数式用!$B$4:$AB$4,0)+1,0),"")</f>
        <v/>
      </c>
      <c r="T170" s="1437" t="s">
        <v>2189</v>
      </c>
      <c r="U170" s="1439"/>
      <c r="V170" s="1441" t="str">
        <f>IFERROR(VLOOKUP(K170,【参考】数式用!$A$5:$AB$27,MATCH(U170,【参考】数式用!$B$4:$AB$4,0)+1,0),"")</f>
        <v/>
      </c>
      <c r="W170" s="1443"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89">
        <f>IFERROR(IF(OR(N173="ベア加算",N173=""),0, IF(OR(U170="新加算Ⅰ",U170="新加算Ⅱ",U170="新加算Ⅲ",U170="新加算Ⅳ"),ROUNDDOWN(ROUND(L170*VLOOKUP(K170,【参考】数式用!$A$5:$I$27,MATCH("ベア加算",【参考】数式用!$B$4:$I$4,0)+1,0),0)*M170,0)*AG170,0)),"")</f>
        <v>0</v>
      </c>
      <c r="AN170" s="1359"/>
      <c r="AO170" s="1391"/>
      <c r="AP170" s="1395"/>
      <c r="AQ170" s="1395"/>
      <c r="AR170" s="1397"/>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4"/>
      <c r="B171" s="1301"/>
      <c r="C171" s="1302"/>
      <c r="D171" s="1302"/>
      <c r="E171" s="1302"/>
      <c r="F171" s="1303"/>
      <c r="G171" s="1268"/>
      <c r="H171" s="1268"/>
      <c r="I171" s="1268"/>
      <c r="J171" s="1423"/>
      <c r="K171" s="1268"/>
      <c r="L171" s="1274"/>
      <c r="M171" s="1446"/>
      <c r="N171" s="1399" t="str">
        <f>IF('別紙様式2-2（４・５月分）'!Q132="","",'別紙様式2-2（４・５月分）'!Q132)</f>
        <v/>
      </c>
      <c r="O171" s="1426"/>
      <c r="P171" s="1432"/>
      <c r="Q171" s="1433"/>
      <c r="R171" s="1434"/>
      <c r="S171" s="1436"/>
      <c r="T171" s="1438"/>
      <c r="U171" s="1440"/>
      <c r="V171" s="1442"/>
      <c r="W171" s="1444"/>
      <c r="X171" s="1378"/>
      <c r="Y171" s="1380"/>
      <c r="Z171" s="1378"/>
      <c r="AA171" s="1380"/>
      <c r="AB171" s="1378"/>
      <c r="AC171" s="1380"/>
      <c r="AD171" s="1378"/>
      <c r="AE171" s="1380"/>
      <c r="AF171" s="1380"/>
      <c r="AG171" s="1380"/>
      <c r="AH171" s="1382"/>
      <c r="AI171" s="1384"/>
      <c r="AJ171" s="1386"/>
      <c r="AK171" s="1388"/>
      <c r="AL171" s="1364"/>
      <c r="AM171" s="1390"/>
      <c r="AN171" s="1360"/>
      <c r="AO171" s="1392"/>
      <c r="AP171" s="1396"/>
      <c r="AQ171" s="1396"/>
      <c r="AR171" s="1398"/>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23"/>
      <c r="K172" s="1268"/>
      <c r="L172" s="1274"/>
      <c r="M172" s="1446"/>
      <c r="N172" s="1400"/>
      <c r="O172" s="1427"/>
      <c r="P172" s="1401" t="s">
        <v>2196</v>
      </c>
      <c r="Q172" s="1403" t="str">
        <f>IFERROR(VLOOKUP('別紙様式2-2（４・５月分）'!AR131,【参考】数式用!$AT$5:$AV$22,3,FALSE),"")</f>
        <v/>
      </c>
      <c r="R172" s="1405" t="s">
        <v>2207</v>
      </c>
      <c r="S172" s="1445" t="str">
        <f>IFERROR(VLOOKUP(K170,【参考】数式用!$A$5:$AB$27,MATCH(Q172,【参考】数式用!$B$4:$AB$4,0)+1,0),"")</f>
        <v/>
      </c>
      <c r="T172" s="1409" t="s">
        <v>231</v>
      </c>
      <c r="U172" s="1411"/>
      <c r="V172" s="1413" t="str">
        <f>IFERROR(VLOOKUP(K170,【参考】数式用!$A$5:$AB$27,MATCH(U172,【参考】数式用!$B$4:$AB$4,0)+1,0),"")</f>
        <v/>
      </c>
      <c r="W172" s="1415" t="s">
        <v>19</v>
      </c>
      <c r="X172" s="1417">
        <v>7</v>
      </c>
      <c r="Y172" s="1365" t="s">
        <v>10</v>
      </c>
      <c r="Z172" s="1417">
        <v>4</v>
      </c>
      <c r="AA172" s="1365" t="s">
        <v>45</v>
      </c>
      <c r="AB172" s="1417">
        <v>8</v>
      </c>
      <c r="AC172" s="1365" t="s">
        <v>10</v>
      </c>
      <c r="AD172" s="1417">
        <v>3</v>
      </c>
      <c r="AE172" s="1365" t="s">
        <v>13</v>
      </c>
      <c r="AF172" s="1365" t="s">
        <v>24</v>
      </c>
      <c r="AG172" s="1365">
        <f>IF(X172&gt;=1,(AB172*12+AD172)-(X172*12+Z172)+1,"")</f>
        <v>12</v>
      </c>
      <c r="AH172" s="1367" t="s">
        <v>38</v>
      </c>
      <c r="AI172" s="1369" t="str">
        <f>IFERROR(ROUNDDOWN(ROUND(L170*V172,0)*M170,0)*AG172,"")</f>
        <v/>
      </c>
      <c r="AJ172" s="1371" t="str">
        <f>IFERROR(ROUNDDOWN(ROUND((L170*(V172-AX170)),0)*M170,0)*AG172,"")</f>
        <v/>
      </c>
      <c r="AK172" s="1373">
        <f>IFERROR(IF(OR(N170="",N171="",N173=""),0,ROUNDDOWN(ROUNDDOWN(ROUND(L170*VLOOKUP(K170,【参考】数式用!$A$5:$AB$27,MATCH("新加算Ⅳ",【参考】数式用!$B$4:$AB$4,0)+1,0),0)*M170,0)*AG172*0.5,0)),"")</f>
        <v>0</v>
      </c>
      <c r="AL172" s="1361" t="str">
        <f t="shared" ref="AL172" si="124">IF(U172&lt;&gt;"","新規に適用","")</f>
        <v/>
      </c>
      <c r="AM172" s="1375">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3"/>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5"/>
      <c r="B173" s="1419"/>
      <c r="C173" s="1420"/>
      <c r="D173" s="1420"/>
      <c r="E173" s="1420"/>
      <c r="F173" s="1421"/>
      <c r="G173" s="1269"/>
      <c r="H173" s="1269"/>
      <c r="I173" s="1269"/>
      <c r="J173" s="1424"/>
      <c r="K173" s="1269"/>
      <c r="L173" s="1275"/>
      <c r="M173" s="1447"/>
      <c r="N173" s="662" t="str">
        <f>IF('別紙様式2-2（４・５月分）'!Q133="","",'別紙様式2-2（４・５月分）'!Q133)</f>
        <v/>
      </c>
      <c r="O173" s="1428"/>
      <c r="P173" s="1402"/>
      <c r="Q173" s="1404"/>
      <c r="R173" s="1406"/>
      <c r="S173" s="1408"/>
      <c r="T173" s="1410"/>
      <c r="U173" s="1412"/>
      <c r="V173" s="1414"/>
      <c r="W173" s="1416"/>
      <c r="X173" s="1418"/>
      <c r="Y173" s="1366"/>
      <c r="Z173" s="1418"/>
      <c r="AA173" s="1366"/>
      <c r="AB173" s="1418"/>
      <c r="AC173" s="1366"/>
      <c r="AD173" s="1418"/>
      <c r="AE173" s="1366"/>
      <c r="AF173" s="1366"/>
      <c r="AG173" s="1366"/>
      <c r="AH173" s="1368"/>
      <c r="AI173" s="1370"/>
      <c r="AJ173" s="1372"/>
      <c r="AK173" s="1374"/>
      <c r="AL173" s="1362"/>
      <c r="AM173" s="1376"/>
      <c r="AN173" s="1346"/>
      <c r="AO173" s="1346"/>
      <c r="AP173" s="1394"/>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3">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2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25" t="str">
        <f>IF(SUM('別紙様式2-2（４・５月分）'!R134:R136)=0,"",SUM('別紙様式2-2（４・５月分）'!R134:R136))</f>
        <v/>
      </c>
      <c r="P174" s="1429" t="str">
        <f>IFERROR(VLOOKUP('別紙様式2-2（４・５月分）'!AR134,【参考】数式用!$AT$5:$AU$22,2,FALSE),"")</f>
        <v/>
      </c>
      <c r="Q174" s="1430"/>
      <c r="R174" s="1431"/>
      <c r="S174" s="1435" t="str">
        <f>IFERROR(VLOOKUP(K174,【参考】数式用!$A$5:$AB$27,MATCH(P174,【参考】数式用!$B$4:$AB$4,0)+1,0),"")</f>
        <v/>
      </c>
      <c r="T174" s="1437" t="s">
        <v>2189</v>
      </c>
      <c r="U174" s="1439"/>
      <c r="V174" s="1441" t="str">
        <f>IFERROR(VLOOKUP(K174,【参考】数式用!$A$5:$AB$27,MATCH(U174,【参考】数式用!$B$4:$AB$4,0)+1,0),"")</f>
        <v/>
      </c>
      <c r="W174" s="1443"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89">
        <f>IFERROR(IF(OR(N177="ベア加算",N177=""),0, IF(OR(U174="新加算Ⅰ",U174="新加算Ⅱ",U174="新加算Ⅲ",U174="新加算Ⅳ"),ROUNDDOWN(ROUND(L174*VLOOKUP(K174,【参考】数式用!$A$5:$I$27,MATCH("ベア加算",【参考】数式用!$B$4:$I$4,0)+1,0),0)*M174,0)*AG174,0)),"")</f>
        <v>0</v>
      </c>
      <c r="AN174" s="1359"/>
      <c r="AO174" s="1391"/>
      <c r="AP174" s="1395"/>
      <c r="AQ174" s="1395"/>
      <c r="AR174" s="1397"/>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4"/>
      <c r="B175" s="1301"/>
      <c r="C175" s="1302"/>
      <c r="D175" s="1302"/>
      <c r="E175" s="1302"/>
      <c r="F175" s="1303"/>
      <c r="G175" s="1268"/>
      <c r="H175" s="1268"/>
      <c r="I175" s="1268"/>
      <c r="J175" s="1423"/>
      <c r="K175" s="1268"/>
      <c r="L175" s="1274"/>
      <c r="M175" s="1277"/>
      <c r="N175" s="1399" t="str">
        <f>IF('別紙様式2-2（４・５月分）'!Q135="","",'別紙様式2-2（４・５月分）'!Q135)</f>
        <v/>
      </c>
      <c r="O175" s="1426"/>
      <c r="P175" s="1432"/>
      <c r="Q175" s="1433"/>
      <c r="R175" s="1434"/>
      <c r="S175" s="1436"/>
      <c r="T175" s="1438"/>
      <c r="U175" s="1440"/>
      <c r="V175" s="1442"/>
      <c r="W175" s="1444"/>
      <c r="X175" s="1378"/>
      <c r="Y175" s="1380"/>
      <c r="Z175" s="1378"/>
      <c r="AA175" s="1380"/>
      <c r="AB175" s="1378"/>
      <c r="AC175" s="1380"/>
      <c r="AD175" s="1378"/>
      <c r="AE175" s="1380"/>
      <c r="AF175" s="1380"/>
      <c r="AG175" s="1380"/>
      <c r="AH175" s="1382"/>
      <c r="AI175" s="1384"/>
      <c r="AJ175" s="1386"/>
      <c r="AK175" s="1388"/>
      <c r="AL175" s="1364"/>
      <c r="AM175" s="1390"/>
      <c r="AN175" s="1360"/>
      <c r="AO175" s="1392"/>
      <c r="AP175" s="1396"/>
      <c r="AQ175" s="1396"/>
      <c r="AR175" s="1398"/>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23"/>
      <c r="K176" s="1268"/>
      <c r="L176" s="1274"/>
      <c r="M176" s="1277"/>
      <c r="N176" s="1400"/>
      <c r="O176" s="1427"/>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65" t="s">
        <v>10</v>
      </c>
      <c r="Z176" s="1417">
        <v>4</v>
      </c>
      <c r="AA176" s="1365" t="s">
        <v>45</v>
      </c>
      <c r="AB176" s="1417">
        <v>8</v>
      </c>
      <c r="AC176" s="1365" t="s">
        <v>10</v>
      </c>
      <c r="AD176" s="1417">
        <v>3</v>
      </c>
      <c r="AE176" s="1365" t="s">
        <v>13</v>
      </c>
      <c r="AF176" s="1365" t="s">
        <v>24</v>
      </c>
      <c r="AG176" s="1365">
        <f>IF(X176&gt;=1,(AB176*12+AD176)-(X176*12+Z176)+1,"")</f>
        <v>12</v>
      </c>
      <c r="AH176" s="1367" t="s">
        <v>38</v>
      </c>
      <c r="AI176" s="1369" t="str">
        <f>IFERROR(ROUNDDOWN(ROUND(L174*V176,0)*M174,0)*AG176,"")</f>
        <v/>
      </c>
      <c r="AJ176" s="1371" t="str">
        <f>IFERROR(ROUNDDOWN(ROUND((L174*(V176-AX174)),0)*M174,0)*AG176,"")</f>
        <v/>
      </c>
      <c r="AK176" s="1373">
        <f>IFERROR(IF(OR(N174="",N175="",N177=""),0,ROUNDDOWN(ROUNDDOWN(ROUND(L174*VLOOKUP(K174,【参考】数式用!$A$5:$AB$27,MATCH("新加算Ⅳ",【参考】数式用!$B$4:$AB$4,0)+1,0),0)*M174,0)*AG176*0.5,0)),"")</f>
        <v>0</v>
      </c>
      <c r="AL176" s="1361" t="str">
        <f t="shared" ref="AL176" si="127">IF(U176&lt;&gt;"","新規に適用","")</f>
        <v/>
      </c>
      <c r="AM176" s="1375">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3"/>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5"/>
      <c r="B177" s="1419"/>
      <c r="C177" s="1420"/>
      <c r="D177" s="1420"/>
      <c r="E177" s="1420"/>
      <c r="F177" s="1421"/>
      <c r="G177" s="1269"/>
      <c r="H177" s="1269"/>
      <c r="I177" s="1269"/>
      <c r="J177" s="1424"/>
      <c r="K177" s="1269"/>
      <c r="L177" s="1275"/>
      <c r="M177" s="1278"/>
      <c r="N177" s="662" t="str">
        <f>IF('別紙様式2-2（４・５月分）'!Q136="","",'別紙様式2-2（４・５月分）'!Q136)</f>
        <v/>
      </c>
      <c r="O177" s="1428"/>
      <c r="P177" s="1402"/>
      <c r="Q177" s="1404"/>
      <c r="R177" s="1406"/>
      <c r="S177" s="1408"/>
      <c r="T177" s="1410"/>
      <c r="U177" s="1412"/>
      <c r="V177" s="1414"/>
      <c r="W177" s="1416"/>
      <c r="X177" s="1418"/>
      <c r="Y177" s="1366"/>
      <c r="Z177" s="1418"/>
      <c r="AA177" s="1366"/>
      <c r="AB177" s="1418"/>
      <c r="AC177" s="1366"/>
      <c r="AD177" s="1418"/>
      <c r="AE177" s="1366"/>
      <c r="AF177" s="1366"/>
      <c r="AG177" s="1366"/>
      <c r="AH177" s="1368"/>
      <c r="AI177" s="1370"/>
      <c r="AJ177" s="1372"/>
      <c r="AK177" s="1374"/>
      <c r="AL177" s="1362"/>
      <c r="AM177" s="1376"/>
      <c r="AN177" s="1346"/>
      <c r="AO177" s="1346"/>
      <c r="AP177" s="1394"/>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23" t="str">
        <f>IF(基本情報入力シート!X95="","",基本情報入力シート!X95)</f>
        <v/>
      </c>
      <c r="K178" s="1268" t="str">
        <f>IF(基本情報入力シート!Y95="","",基本情報入力シート!Y95)</f>
        <v/>
      </c>
      <c r="L178" s="1274" t="str">
        <f>IF(基本情報入力シート!AB95="","",基本情報入力シート!AB95)</f>
        <v/>
      </c>
      <c r="M178" s="1446" t="str">
        <f>IF(基本情報入力シート!AC95="","",基本情報入力シート!AC95)</f>
        <v/>
      </c>
      <c r="N178" s="659" t="str">
        <f>IF('別紙様式2-2（４・５月分）'!Q137="","",'別紙様式2-2（４・５月分）'!Q137)</f>
        <v/>
      </c>
      <c r="O178" s="1425" t="str">
        <f>IF(SUM('別紙様式2-2（４・５月分）'!R137:R139)=0,"",SUM('別紙様式2-2（４・５月分）'!R137:R139))</f>
        <v/>
      </c>
      <c r="P178" s="1429" t="str">
        <f>IFERROR(VLOOKUP('別紙様式2-2（４・５月分）'!AR137,【参考】数式用!$AT$5:$AU$22,2,FALSE),"")</f>
        <v/>
      </c>
      <c r="Q178" s="1430"/>
      <c r="R178" s="1431"/>
      <c r="S178" s="1435" t="str">
        <f>IFERROR(VLOOKUP(K178,【参考】数式用!$A$5:$AB$27,MATCH(P178,【参考】数式用!$B$4:$AB$4,0)+1,0),"")</f>
        <v/>
      </c>
      <c r="T178" s="1437" t="s">
        <v>2189</v>
      </c>
      <c r="U178" s="1439"/>
      <c r="V178" s="1441" t="str">
        <f>IFERROR(VLOOKUP(K178,【参考】数式用!$A$5:$AB$27,MATCH(U178,【参考】数式用!$B$4:$AB$4,0)+1,0),"")</f>
        <v/>
      </c>
      <c r="W178" s="1443"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89">
        <f>IFERROR(IF(OR(N181="ベア加算",N181=""),0, IF(OR(U178="新加算Ⅰ",U178="新加算Ⅱ",U178="新加算Ⅲ",U178="新加算Ⅳ"),ROUNDDOWN(ROUND(L178*VLOOKUP(K178,【参考】数式用!$A$5:$I$27,MATCH("ベア加算",【参考】数式用!$B$4:$I$4,0)+1,0),0)*M178,0)*AG178,0)),"")</f>
        <v>0</v>
      </c>
      <c r="AN178" s="1359"/>
      <c r="AO178" s="1391"/>
      <c r="AP178" s="1395"/>
      <c r="AQ178" s="1395"/>
      <c r="AR178" s="1397"/>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4"/>
      <c r="B179" s="1301"/>
      <c r="C179" s="1302"/>
      <c r="D179" s="1302"/>
      <c r="E179" s="1302"/>
      <c r="F179" s="1303"/>
      <c r="G179" s="1268"/>
      <c r="H179" s="1268"/>
      <c r="I179" s="1268"/>
      <c r="J179" s="1423"/>
      <c r="K179" s="1268"/>
      <c r="L179" s="1274"/>
      <c r="M179" s="1446"/>
      <c r="N179" s="1399" t="str">
        <f>IF('別紙様式2-2（４・５月分）'!Q138="","",'別紙様式2-2（４・５月分）'!Q138)</f>
        <v/>
      </c>
      <c r="O179" s="1426"/>
      <c r="P179" s="1432"/>
      <c r="Q179" s="1433"/>
      <c r="R179" s="1434"/>
      <c r="S179" s="1436"/>
      <c r="T179" s="1438"/>
      <c r="U179" s="1440"/>
      <c r="V179" s="1442"/>
      <c r="W179" s="1444"/>
      <c r="X179" s="1378"/>
      <c r="Y179" s="1380"/>
      <c r="Z179" s="1378"/>
      <c r="AA179" s="1380"/>
      <c r="AB179" s="1378"/>
      <c r="AC179" s="1380"/>
      <c r="AD179" s="1378"/>
      <c r="AE179" s="1380"/>
      <c r="AF179" s="1380"/>
      <c r="AG179" s="1380"/>
      <c r="AH179" s="1382"/>
      <c r="AI179" s="1384"/>
      <c r="AJ179" s="1386"/>
      <c r="AK179" s="1388"/>
      <c r="AL179" s="1364"/>
      <c r="AM179" s="1390"/>
      <c r="AN179" s="1360"/>
      <c r="AO179" s="1392"/>
      <c r="AP179" s="1396"/>
      <c r="AQ179" s="1396"/>
      <c r="AR179" s="1398"/>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23"/>
      <c r="K180" s="1268"/>
      <c r="L180" s="1274"/>
      <c r="M180" s="1446"/>
      <c r="N180" s="1400"/>
      <c r="O180" s="1427"/>
      <c r="P180" s="1401" t="s">
        <v>2196</v>
      </c>
      <c r="Q180" s="1403" t="str">
        <f>IFERROR(VLOOKUP('別紙様式2-2（４・５月分）'!AR137,【参考】数式用!$AT$5:$AV$22,3,FALSE),"")</f>
        <v/>
      </c>
      <c r="R180" s="1405" t="s">
        <v>2207</v>
      </c>
      <c r="S180" s="1445" t="str">
        <f>IFERROR(VLOOKUP(K178,【参考】数式用!$A$5:$AB$27,MATCH(Q180,【参考】数式用!$B$4:$AB$4,0)+1,0),"")</f>
        <v/>
      </c>
      <c r="T180" s="1409" t="s">
        <v>231</v>
      </c>
      <c r="U180" s="1411"/>
      <c r="V180" s="1413" t="str">
        <f>IFERROR(VLOOKUP(K178,【参考】数式用!$A$5:$AB$27,MATCH(U180,【参考】数式用!$B$4:$AB$4,0)+1,0),"")</f>
        <v/>
      </c>
      <c r="W180" s="1415" t="s">
        <v>19</v>
      </c>
      <c r="X180" s="1417">
        <v>7</v>
      </c>
      <c r="Y180" s="1365" t="s">
        <v>10</v>
      </c>
      <c r="Z180" s="1417">
        <v>4</v>
      </c>
      <c r="AA180" s="1365" t="s">
        <v>45</v>
      </c>
      <c r="AB180" s="1417">
        <v>8</v>
      </c>
      <c r="AC180" s="1365" t="s">
        <v>10</v>
      </c>
      <c r="AD180" s="1417">
        <v>3</v>
      </c>
      <c r="AE180" s="1365" t="s">
        <v>13</v>
      </c>
      <c r="AF180" s="1365" t="s">
        <v>24</v>
      </c>
      <c r="AG180" s="1365">
        <f>IF(X180&gt;=1,(AB180*12+AD180)-(X180*12+Z180)+1,"")</f>
        <v>12</v>
      </c>
      <c r="AH180" s="1367" t="s">
        <v>38</v>
      </c>
      <c r="AI180" s="1369" t="str">
        <f>IFERROR(ROUNDDOWN(ROUND(L178*V180,0)*M178,0)*AG180,"")</f>
        <v/>
      </c>
      <c r="AJ180" s="1371" t="str">
        <f>IFERROR(ROUNDDOWN(ROUND((L178*(V180-AX178)),0)*M178,0)*AG180,"")</f>
        <v/>
      </c>
      <c r="AK180" s="1373">
        <f>IFERROR(IF(OR(N178="",N179="",N181=""),0,ROUNDDOWN(ROUNDDOWN(ROUND(L178*VLOOKUP(K178,【参考】数式用!$A$5:$AB$27,MATCH("新加算Ⅳ",【参考】数式用!$B$4:$AB$4,0)+1,0),0)*M178,0)*AG180*0.5,0)),"")</f>
        <v>0</v>
      </c>
      <c r="AL180" s="1361" t="str">
        <f t="shared" ref="AL180" si="130">IF(U180&lt;&gt;"","新規に適用","")</f>
        <v/>
      </c>
      <c r="AM180" s="1375">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3"/>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5"/>
      <c r="B181" s="1419"/>
      <c r="C181" s="1420"/>
      <c r="D181" s="1420"/>
      <c r="E181" s="1420"/>
      <c r="F181" s="1421"/>
      <c r="G181" s="1269"/>
      <c r="H181" s="1269"/>
      <c r="I181" s="1269"/>
      <c r="J181" s="1424"/>
      <c r="K181" s="1269"/>
      <c r="L181" s="1275"/>
      <c r="M181" s="1447"/>
      <c r="N181" s="662" t="str">
        <f>IF('別紙様式2-2（４・５月分）'!Q139="","",'別紙様式2-2（４・５月分）'!Q139)</f>
        <v/>
      </c>
      <c r="O181" s="1428"/>
      <c r="P181" s="1402"/>
      <c r="Q181" s="1404"/>
      <c r="R181" s="1406"/>
      <c r="S181" s="1408"/>
      <c r="T181" s="1410"/>
      <c r="U181" s="1412"/>
      <c r="V181" s="1414"/>
      <c r="W181" s="1416"/>
      <c r="X181" s="1418"/>
      <c r="Y181" s="1366"/>
      <c r="Z181" s="1418"/>
      <c r="AA181" s="1366"/>
      <c r="AB181" s="1418"/>
      <c r="AC181" s="1366"/>
      <c r="AD181" s="1418"/>
      <c r="AE181" s="1366"/>
      <c r="AF181" s="1366"/>
      <c r="AG181" s="1366"/>
      <c r="AH181" s="1368"/>
      <c r="AI181" s="1370"/>
      <c r="AJ181" s="1372"/>
      <c r="AK181" s="1374"/>
      <c r="AL181" s="1362"/>
      <c r="AM181" s="1376"/>
      <c r="AN181" s="1346"/>
      <c r="AO181" s="1346"/>
      <c r="AP181" s="1394"/>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3">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2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25" t="str">
        <f>IF(SUM('別紙様式2-2（４・５月分）'!R140:R142)=0,"",SUM('別紙様式2-2（４・５月分）'!R140:R142))</f>
        <v/>
      </c>
      <c r="P182" s="1429" t="str">
        <f>IFERROR(VLOOKUP('別紙様式2-2（４・５月分）'!AR140,【参考】数式用!$AT$5:$AU$22,2,FALSE),"")</f>
        <v/>
      </c>
      <c r="Q182" s="1430"/>
      <c r="R182" s="1431"/>
      <c r="S182" s="1435" t="str">
        <f>IFERROR(VLOOKUP(K182,【参考】数式用!$A$5:$AB$27,MATCH(P182,【参考】数式用!$B$4:$AB$4,0)+1,0),"")</f>
        <v/>
      </c>
      <c r="T182" s="1437" t="s">
        <v>2189</v>
      </c>
      <c r="U182" s="1439"/>
      <c r="V182" s="1441" t="str">
        <f>IFERROR(VLOOKUP(K182,【参考】数式用!$A$5:$AB$27,MATCH(U182,【参考】数式用!$B$4:$AB$4,0)+1,0),"")</f>
        <v/>
      </c>
      <c r="W182" s="1443"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89">
        <f>IFERROR(IF(OR(N185="ベア加算",N185=""),0, IF(OR(U182="新加算Ⅰ",U182="新加算Ⅱ",U182="新加算Ⅲ",U182="新加算Ⅳ"),ROUNDDOWN(ROUND(L182*VLOOKUP(K182,【参考】数式用!$A$5:$I$27,MATCH("ベア加算",【参考】数式用!$B$4:$I$4,0)+1,0),0)*M182,0)*AG182,0)),"")</f>
        <v>0</v>
      </c>
      <c r="AN182" s="1359"/>
      <c r="AO182" s="1391"/>
      <c r="AP182" s="1395"/>
      <c r="AQ182" s="1395"/>
      <c r="AR182" s="1397"/>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4"/>
      <c r="B183" s="1301"/>
      <c r="C183" s="1302"/>
      <c r="D183" s="1302"/>
      <c r="E183" s="1302"/>
      <c r="F183" s="1303"/>
      <c r="G183" s="1268"/>
      <c r="H183" s="1268"/>
      <c r="I183" s="1268"/>
      <c r="J183" s="1423"/>
      <c r="K183" s="1268"/>
      <c r="L183" s="1274"/>
      <c r="M183" s="1277"/>
      <c r="N183" s="1399" t="str">
        <f>IF('別紙様式2-2（４・５月分）'!Q141="","",'別紙様式2-2（４・５月分）'!Q141)</f>
        <v/>
      </c>
      <c r="O183" s="1426"/>
      <c r="P183" s="1432"/>
      <c r="Q183" s="1433"/>
      <c r="R183" s="1434"/>
      <c r="S183" s="1436"/>
      <c r="T183" s="1438"/>
      <c r="U183" s="1440"/>
      <c r="V183" s="1442"/>
      <c r="W183" s="1444"/>
      <c r="X183" s="1378"/>
      <c r="Y183" s="1380"/>
      <c r="Z183" s="1378"/>
      <c r="AA183" s="1380"/>
      <c r="AB183" s="1378"/>
      <c r="AC183" s="1380"/>
      <c r="AD183" s="1378"/>
      <c r="AE183" s="1380"/>
      <c r="AF183" s="1380"/>
      <c r="AG183" s="1380"/>
      <c r="AH183" s="1382"/>
      <c r="AI183" s="1384"/>
      <c r="AJ183" s="1386"/>
      <c r="AK183" s="1388"/>
      <c r="AL183" s="1364"/>
      <c r="AM183" s="1390"/>
      <c r="AN183" s="1360"/>
      <c r="AO183" s="1392"/>
      <c r="AP183" s="1396"/>
      <c r="AQ183" s="1396"/>
      <c r="AR183" s="1398"/>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23"/>
      <c r="K184" s="1268"/>
      <c r="L184" s="1274"/>
      <c r="M184" s="1277"/>
      <c r="N184" s="1400"/>
      <c r="O184" s="1427"/>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65" t="s">
        <v>10</v>
      </c>
      <c r="Z184" s="1417">
        <v>4</v>
      </c>
      <c r="AA184" s="1365" t="s">
        <v>45</v>
      </c>
      <c r="AB184" s="1417">
        <v>8</v>
      </c>
      <c r="AC184" s="1365" t="s">
        <v>10</v>
      </c>
      <c r="AD184" s="1417">
        <v>3</v>
      </c>
      <c r="AE184" s="1365" t="s">
        <v>13</v>
      </c>
      <c r="AF184" s="1365" t="s">
        <v>24</v>
      </c>
      <c r="AG184" s="1365">
        <f>IF(X184&gt;=1,(AB184*12+AD184)-(X184*12+Z184)+1,"")</f>
        <v>12</v>
      </c>
      <c r="AH184" s="1367" t="s">
        <v>38</v>
      </c>
      <c r="AI184" s="1369" t="str">
        <f>IFERROR(ROUNDDOWN(ROUND(L182*V184,0)*M182,0)*AG184,"")</f>
        <v/>
      </c>
      <c r="AJ184" s="1371" t="str">
        <f>IFERROR(ROUNDDOWN(ROUND((L182*(V184-AX182)),0)*M182,0)*AG184,"")</f>
        <v/>
      </c>
      <c r="AK184" s="1373">
        <f>IFERROR(IF(OR(N182="",N183="",N185=""),0,ROUNDDOWN(ROUNDDOWN(ROUND(L182*VLOOKUP(K182,【参考】数式用!$A$5:$AB$27,MATCH("新加算Ⅳ",【参考】数式用!$B$4:$AB$4,0)+1,0),0)*M182,0)*AG184*0.5,0)),"")</f>
        <v>0</v>
      </c>
      <c r="AL184" s="1361" t="str">
        <f t="shared" ref="AL184" si="133">IF(U184&lt;&gt;"","新規に適用","")</f>
        <v/>
      </c>
      <c r="AM184" s="1375">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3"/>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5"/>
      <c r="B185" s="1419"/>
      <c r="C185" s="1420"/>
      <c r="D185" s="1420"/>
      <c r="E185" s="1420"/>
      <c r="F185" s="1421"/>
      <c r="G185" s="1269"/>
      <c r="H185" s="1269"/>
      <c r="I185" s="1269"/>
      <c r="J185" s="1424"/>
      <c r="K185" s="1269"/>
      <c r="L185" s="1275"/>
      <c r="M185" s="1278"/>
      <c r="N185" s="662" t="str">
        <f>IF('別紙様式2-2（４・５月分）'!Q142="","",'別紙様式2-2（４・５月分）'!Q142)</f>
        <v/>
      </c>
      <c r="O185" s="1428"/>
      <c r="P185" s="1402"/>
      <c r="Q185" s="1404"/>
      <c r="R185" s="1406"/>
      <c r="S185" s="1408"/>
      <c r="T185" s="1410"/>
      <c r="U185" s="1412"/>
      <c r="V185" s="1414"/>
      <c r="W185" s="1416"/>
      <c r="X185" s="1418"/>
      <c r="Y185" s="1366"/>
      <c r="Z185" s="1418"/>
      <c r="AA185" s="1366"/>
      <c r="AB185" s="1418"/>
      <c r="AC185" s="1366"/>
      <c r="AD185" s="1418"/>
      <c r="AE185" s="1366"/>
      <c r="AF185" s="1366"/>
      <c r="AG185" s="1366"/>
      <c r="AH185" s="1368"/>
      <c r="AI185" s="1370"/>
      <c r="AJ185" s="1372"/>
      <c r="AK185" s="1374"/>
      <c r="AL185" s="1362"/>
      <c r="AM185" s="1376"/>
      <c r="AN185" s="1346"/>
      <c r="AO185" s="1346"/>
      <c r="AP185" s="1394"/>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23" t="str">
        <f>IF(基本情報入力シート!X97="","",基本情報入力シート!X97)</f>
        <v/>
      </c>
      <c r="K186" s="1268" t="str">
        <f>IF(基本情報入力シート!Y97="","",基本情報入力シート!Y97)</f>
        <v/>
      </c>
      <c r="L186" s="1274" t="str">
        <f>IF(基本情報入力シート!AB97="","",基本情報入力シート!AB97)</f>
        <v/>
      </c>
      <c r="M186" s="1446" t="str">
        <f>IF(基本情報入力シート!AC97="","",基本情報入力シート!AC97)</f>
        <v/>
      </c>
      <c r="N186" s="659" t="str">
        <f>IF('別紙様式2-2（４・５月分）'!Q143="","",'別紙様式2-2（４・５月分）'!Q143)</f>
        <v/>
      </c>
      <c r="O186" s="1425" t="str">
        <f>IF(SUM('別紙様式2-2（４・５月分）'!R143:R145)=0,"",SUM('別紙様式2-2（４・５月分）'!R143:R145))</f>
        <v/>
      </c>
      <c r="P186" s="1429" t="str">
        <f>IFERROR(VLOOKUP('別紙様式2-2（４・５月分）'!AR143,【参考】数式用!$AT$5:$AU$22,2,FALSE),"")</f>
        <v/>
      </c>
      <c r="Q186" s="1430"/>
      <c r="R186" s="1431"/>
      <c r="S186" s="1435" t="str">
        <f>IFERROR(VLOOKUP(K186,【参考】数式用!$A$5:$AB$27,MATCH(P186,【参考】数式用!$B$4:$AB$4,0)+1,0),"")</f>
        <v/>
      </c>
      <c r="T186" s="1437" t="s">
        <v>2189</v>
      </c>
      <c r="U186" s="1439"/>
      <c r="V186" s="1441" t="str">
        <f>IFERROR(VLOOKUP(K186,【参考】数式用!$A$5:$AB$27,MATCH(U186,【参考】数式用!$B$4:$AB$4,0)+1,0),"")</f>
        <v/>
      </c>
      <c r="W186" s="1443"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89">
        <f>IFERROR(IF(OR(N189="ベア加算",N189=""),0, IF(OR(U186="新加算Ⅰ",U186="新加算Ⅱ",U186="新加算Ⅲ",U186="新加算Ⅳ"),ROUNDDOWN(ROUND(L186*VLOOKUP(K186,【参考】数式用!$A$5:$I$27,MATCH("ベア加算",【参考】数式用!$B$4:$I$4,0)+1,0),0)*M186,0)*AG186,0)),"")</f>
        <v>0</v>
      </c>
      <c r="AN186" s="1359"/>
      <c r="AO186" s="1391"/>
      <c r="AP186" s="1395"/>
      <c r="AQ186" s="1395"/>
      <c r="AR186" s="1397"/>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4"/>
      <c r="B187" s="1301"/>
      <c r="C187" s="1302"/>
      <c r="D187" s="1302"/>
      <c r="E187" s="1302"/>
      <c r="F187" s="1303"/>
      <c r="G187" s="1268"/>
      <c r="H187" s="1268"/>
      <c r="I187" s="1268"/>
      <c r="J187" s="1423"/>
      <c r="K187" s="1268"/>
      <c r="L187" s="1274"/>
      <c r="M187" s="1446"/>
      <c r="N187" s="1399" t="str">
        <f>IF('別紙様式2-2（４・５月分）'!Q144="","",'別紙様式2-2（４・５月分）'!Q144)</f>
        <v/>
      </c>
      <c r="O187" s="1426"/>
      <c r="P187" s="1432"/>
      <c r="Q187" s="1433"/>
      <c r="R187" s="1434"/>
      <c r="S187" s="1436"/>
      <c r="T187" s="1438"/>
      <c r="U187" s="1440"/>
      <c r="V187" s="1442"/>
      <c r="W187" s="1444"/>
      <c r="X187" s="1378"/>
      <c r="Y187" s="1380"/>
      <c r="Z187" s="1378"/>
      <c r="AA187" s="1380"/>
      <c r="AB187" s="1378"/>
      <c r="AC187" s="1380"/>
      <c r="AD187" s="1378"/>
      <c r="AE187" s="1380"/>
      <c r="AF187" s="1380"/>
      <c r="AG187" s="1380"/>
      <c r="AH187" s="1382"/>
      <c r="AI187" s="1384"/>
      <c r="AJ187" s="1386"/>
      <c r="AK187" s="1388"/>
      <c r="AL187" s="1364"/>
      <c r="AM187" s="1390"/>
      <c r="AN187" s="1360"/>
      <c r="AO187" s="1392"/>
      <c r="AP187" s="1396"/>
      <c r="AQ187" s="1396"/>
      <c r="AR187" s="1398"/>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23"/>
      <c r="K188" s="1268"/>
      <c r="L188" s="1274"/>
      <c r="M188" s="1446"/>
      <c r="N188" s="1400"/>
      <c r="O188" s="1427"/>
      <c r="P188" s="1401" t="s">
        <v>2196</v>
      </c>
      <c r="Q188" s="1403" t="str">
        <f>IFERROR(VLOOKUP('別紙様式2-2（４・５月分）'!AR143,【参考】数式用!$AT$5:$AV$22,3,FALSE),"")</f>
        <v/>
      </c>
      <c r="R188" s="1405" t="s">
        <v>2207</v>
      </c>
      <c r="S188" s="1445" t="str">
        <f>IFERROR(VLOOKUP(K186,【参考】数式用!$A$5:$AB$27,MATCH(Q188,【参考】数式用!$B$4:$AB$4,0)+1,0),"")</f>
        <v/>
      </c>
      <c r="T188" s="1409" t="s">
        <v>231</v>
      </c>
      <c r="U188" s="1411"/>
      <c r="V188" s="1413" t="str">
        <f>IFERROR(VLOOKUP(K186,【参考】数式用!$A$5:$AB$27,MATCH(U188,【参考】数式用!$B$4:$AB$4,0)+1,0),"")</f>
        <v/>
      </c>
      <c r="W188" s="1415" t="s">
        <v>19</v>
      </c>
      <c r="X188" s="1417">
        <v>7</v>
      </c>
      <c r="Y188" s="1365" t="s">
        <v>10</v>
      </c>
      <c r="Z188" s="1417">
        <v>4</v>
      </c>
      <c r="AA188" s="1365" t="s">
        <v>45</v>
      </c>
      <c r="AB188" s="1417">
        <v>8</v>
      </c>
      <c r="AC188" s="1365" t="s">
        <v>10</v>
      </c>
      <c r="AD188" s="1417">
        <v>3</v>
      </c>
      <c r="AE188" s="1365" t="s">
        <v>13</v>
      </c>
      <c r="AF188" s="1365" t="s">
        <v>24</v>
      </c>
      <c r="AG188" s="1365">
        <f>IF(X188&gt;=1,(AB188*12+AD188)-(X188*12+Z188)+1,"")</f>
        <v>12</v>
      </c>
      <c r="AH188" s="1367" t="s">
        <v>38</v>
      </c>
      <c r="AI188" s="1369" t="str">
        <f>IFERROR(ROUNDDOWN(ROUND(L186*V188,0)*M186,0)*AG188,"")</f>
        <v/>
      </c>
      <c r="AJ188" s="1371" t="str">
        <f>IFERROR(ROUNDDOWN(ROUND((L186*(V188-AX186)),0)*M186,0)*AG188,"")</f>
        <v/>
      </c>
      <c r="AK188" s="1373">
        <f>IFERROR(IF(OR(N186="",N187="",N189=""),0,ROUNDDOWN(ROUNDDOWN(ROUND(L186*VLOOKUP(K186,【参考】数式用!$A$5:$AB$27,MATCH("新加算Ⅳ",【参考】数式用!$B$4:$AB$4,0)+1,0),0)*M186,0)*AG188*0.5,0)),"")</f>
        <v>0</v>
      </c>
      <c r="AL188" s="1361" t="str">
        <f t="shared" ref="AL188" si="136">IF(U188&lt;&gt;"","新規に適用","")</f>
        <v/>
      </c>
      <c r="AM188" s="1375">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3"/>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5"/>
      <c r="B189" s="1419"/>
      <c r="C189" s="1420"/>
      <c r="D189" s="1420"/>
      <c r="E189" s="1420"/>
      <c r="F189" s="1421"/>
      <c r="G189" s="1269"/>
      <c r="H189" s="1269"/>
      <c r="I189" s="1269"/>
      <c r="J189" s="1424"/>
      <c r="K189" s="1269"/>
      <c r="L189" s="1275"/>
      <c r="M189" s="1447"/>
      <c r="N189" s="662" t="str">
        <f>IF('別紙様式2-2（４・５月分）'!Q145="","",'別紙様式2-2（４・５月分）'!Q145)</f>
        <v/>
      </c>
      <c r="O189" s="1428"/>
      <c r="P189" s="1402"/>
      <c r="Q189" s="1404"/>
      <c r="R189" s="1406"/>
      <c r="S189" s="1408"/>
      <c r="T189" s="1410"/>
      <c r="U189" s="1412"/>
      <c r="V189" s="1414"/>
      <c r="W189" s="1416"/>
      <c r="X189" s="1418"/>
      <c r="Y189" s="1366"/>
      <c r="Z189" s="1418"/>
      <c r="AA189" s="1366"/>
      <c r="AB189" s="1418"/>
      <c r="AC189" s="1366"/>
      <c r="AD189" s="1418"/>
      <c r="AE189" s="1366"/>
      <c r="AF189" s="1366"/>
      <c r="AG189" s="1366"/>
      <c r="AH189" s="1368"/>
      <c r="AI189" s="1370"/>
      <c r="AJ189" s="1372"/>
      <c r="AK189" s="1374"/>
      <c r="AL189" s="1362"/>
      <c r="AM189" s="1376"/>
      <c r="AN189" s="1346"/>
      <c r="AO189" s="1346"/>
      <c r="AP189" s="1394"/>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3">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2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25" t="str">
        <f>IF(SUM('別紙様式2-2（４・５月分）'!R146:R148)=0,"",SUM('別紙様式2-2（４・５月分）'!R146:R148))</f>
        <v/>
      </c>
      <c r="P190" s="1429" t="str">
        <f>IFERROR(VLOOKUP('別紙様式2-2（４・５月分）'!AR146,【参考】数式用!$AT$5:$AU$22,2,FALSE),"")</f>
        <v/>
      </c>
      <c r="Q190" s="1430"/>
      <c r="R190" s="1431"/>
      <c r="S190" s="1435" t="str">
        <f>IFERROR(VLOOKUP(K190,【参考】数式用!$A$5:$AB$27,MATCH(P190,【参考】数式用!$B$4:$AB$4,0)+1,0),"")</f>
        <v/>
      </c>
      <c r="T190" s="1437" t="s">
        <v>2189</v>
      </c>
      <c r="U190" s="1439"/>
      <c r="V190" s="1441" t="str">
        <f>IFERROR(VLOOKUP(K190,【参考】数式用!$A$5:$AB$27,MATCH(U190,【参考】数式用!$B$4:$AB$4,0)+1,0),"")</f>
        <v/>
      </c>
      <c r="W190" s="1443"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89">
        <f>IFERROR(IF(OR(N193="ベア加算",N193=""),0, IF(OR(U190="新加算Ⅰ",U190="新加算Ⅱ",U190="新加算Ⅲ",U190="新加算Ⅳ"),ROUNDDOWN(ROUND(L190*VLOOKUP(K190,【参考】数式用!$A$5:$I$27,MATCH("ベア加算",【参考】数式用!$B$4:$I$4,0)+1,0),0)*M190,0)*AG190,0)),"")</f>
        <v>0</v>
      </c>
      <c r="AN190" s="1359"/>
      <c r="AO190" s="1391"/>
      <c r="AP190" s="1395"/>
      <c r="AQ190" s="1395"/>
      <c r="AR190" s="1397"/>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4"/>
      <c r="B191" s="1301"/>
      <c r="C191" s="1302"/>
      <c r="D191" s="1302"/>
      <c r="E191" s="1302"/>
      <c r="F191" s="1303"/>
      <c r="G191" s="1268"/>
      <c r="H191" s="1268"/>
      <c r="I191" s="1268"/>
      <c r="J191" s="1423"/>
      <c r="K191" s="1268"/>
      <c r="L191" s="1274"/>
      <c r="M191" s="1277"/>
      <c r="N191" s="1399" t="str">
        <f>IF('別紙様式2-2（４・５月分）'!Q147="","",'別紙様式2-2（４・５月分）'!Q147)</f>
        <v/>
      </c>
      <c r="O191" s="1426"/>
      <c r="P191" s="1432"/>
      <c r="Q191" s="1433"/>
      <c r="R191" s="1434"/>
      <c r="S191" s="1436"/>
      <c r="T191" s="1438"/>
      <c r="U191" s="1440"/>
      <c r="V191" s="1442"/>
      <c r="W191" s="1444"/>
      <c r="X191" s="1378"/>
      <c r="Y191" s="1380"/>
      <c r="Z191" s="1378"/>
      <c r="AA191" s="1380"/>
      <c r="AB191" s="1378"/>
      <c r="AC191" s="1380"/>
      <c r="AD191" s="1378"/>
      <c r="AE191" s="1380"/>
      <c r="AF191" s="1380"/>
      <c r="AG191" s="1380"/>
      <c r="AH191" s="1382"/>
      <c r="AI191" s="1384"/>
      <c r="AJ191" s="1386"/>
      <c r="AK191" s="1388"/>
      <c r="AL191" s="1364"/>
      <c r="AM191" s="1390"/>
      <c r="AN191" s="1360"/>
      <c r="AO191" s="1392"/>
      <c r="AP191" s="1396"/>
      <c r="AQ191" s="1396"/>
      <c r="AR191" s="1398"/>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23"/>
      <c r="K192" s="1268"/>
      <c r="L192" s="1274"/>
      <c r="M192" s="1277"/>
      <c r="N192" s="1400"/>
      <c r="O192" s="1427"/>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65" t="s">
        <v>10</v>
      </c>
      <c r="Z192" s="1417">
        <v>4</v>
      </c>
      <c r="AA192" s="1365" t="s">
        <v>45</v>
      </c>
      <c r="AB192" s="1417">
        <v>8</v>
      </c>
      <c r="AC192" s="1365" t="s">
        <v>10</v>
      </c>
      <c r="AD192" s="1417">
        <v>3</v>
      </c>
      <c r="AE192" s="1365" t="s">
        <v>13</v>
      </c>
      <c r="AF192" s="1365" t="s">
        <v>24</v>
      </c>
      <c r="AG192" s="1365">
        <f>IF(X192&gt;=1,(AB192*12+AD192)-(X192*12+Z192)+1,"")</f>
        <v>12</v>
      </c>
      <c r="AH192" s="1367" t="s">
        <v>38</v>
      </c>
      <c r="AI192" s="1369" t="str">
        <f>IFERROR(ROUNDDOWN(ROUND(L190*V192,0)*M190,0)*AG192,"")</f>
        <v/>
      </c>
      <c r="AJ192" s="1371" t="str">
        <f>IFERROR(ROUNDDOWN(ROUND((L190*(V192-AX190)),0)*M190,0)*AG192,"")</f>
        <v/>
      </c>
      <c r="AK192" s="1373">
        <f>IFERROR(IF(OR(N190="",N191="",N193=""),0,ROUNDDOWN(ROUNDDOWN(ROUND(L190*VLOOKUP(K190,【参考】数式用!$A$5:$AB$27,MATCH("新加算Ⅳ",【参考】数式用!$B$4:$AB$4,0)+1,0),0)*M190,0)*AG192*0.5,0)),"")</f>
        <v>0</v>
      </c>
      <c r="AL192" s="1361" t="str">
        <f t="shared" ref="AL192" si="139">IF(U192&lt;&gt;"","新規に適用","")</f>
        <v/>
      </c>
      <c r="AM192" s="1375">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3"/>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5"/>
      <c r="B193" s="1419"/>
      <c r="C193" s="1420"/>
      <c r="D193" s="1420"/>
      <c r="E193" s="1420"/>
      <c r="F193" s="1421"/>
      <c r="G193" s="1269"/>
      <c r="H193" s="1269"/>
      <c r="I193" s="1269"/>
      <c r="J193" s="1424"/>
      <c r="K193" s="1269"/>
      <c r="L193" s="1275"/>
      <c r="M193" s="1278"/>
      <c r="N193" s="662" t="str">
        <f>IF('別紙様式2-2（４・５月分）'!Q148="","",'別紙様式2-2（４・５月分）'!Q148)</f>
        <v/>
      </c>
      <c r="O193" s="1428"/>
      <c r="P193" s="1402"/>
      <c r="Q193" s="1404"/>
      <c r="R193" s="1406"/>
      <c r="S193" s="1408"/>
      <c r="T193" s="1410"/>
      <c r="U193" s="1412"/>
      <c r="V193" s="1414"/>
      <c r="W193" s="1416"/>
      <c r="X193" s="1418"/>
      <c r="Y193" s="1366"/>
      <c r="Z193" s="1418"/>
      <c r="AA193" s="1366"/>
      <c r="AB193" s="1418"/>
      <c r="AC193" s="1366"/>
      <c r="AD193" s="1418"/>
      <c r="AE193" s="1366"/>
      <c r="AF193" s="1366"/>
      <c r="AG193" s="1366"/>
      <c r="AH193" s="1368"/>
      <c r="AI193" s="1370"/>
      <c r="AJ193" s="1372"/>
      <c r="AK193" s="1374"/>
      <c r="AL193" s="1362"/>
      <c r="AM193" s="1376"/>
      <c r="AN193" s="1346"/>
      <c r="AO193" s="1346"/>
      <c r="AP193" s="1394"/>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23" t="str">
        <f>IF(基本情報入力シート!X99="","",基本情報入力シート!X99)</f>
        <v/>
      </c>
      <c r="K194" s="1268" t="str">
        <f>IF(基本情報入力シート!Y99="","",基本情報入力シート!Y99)</f>
        <v/>
      </c>
      <c r="L194" s="1274" t="str">
        <f>IF(基本情報入力シート!AB99="","",基本情報入力シート!AB99)</f>
        <v/>
      </c>
      <c r="M194" s="1446" t="str">
        <f>IF(基本情報入力シート!AC99="","",基本情報入力シート!AC99)</f>
        <v/>
      </c>
      <c r="N194" s="659" t="str">
        <f>IF('別紙様式2-2（４・５月分）'!Q149="","",'別紙様式2-2（４・５月分）'!Q149)</f>
        <v/>
      </c>
      <c r="O194" s="1425" t="str">
        <f>IF(SUM('別紙様式2-2（４・５月分）'!R149:R151)=0,"",SUM('別紙様式2-2（４・５月分）'!R149:R151))</f>
        <v/>
      </c>
      <c r="P194" s="1429" t="str">
        <f>IFERROR(VLOOKUP('別紙様式2-2（４・５月分）'!AR149,【参考】数式用!$AT$5:$AU$22,2,FALSE),"")</f>
        <v/>
      </c>
      <c r="Q194" s="1430"/>
      <c r="R194" s="1431"/>
      <c r="S194" s="1435" t="str">
        <f>IFERROR(VLOOKUP(K194,【参考】数式用!$A$5:$AB$27,MATCH(P194,【参考】数式用!$B$4:$AB$4,0)+1,0),"")</f>
        <v/>
      </c>
      <c r="T194" s="1437" t="s">
        <v>2189</v>
      </c>
      <c r="U194" s="1439"/>
      <c r="V194" s="1441" t="str">
        <f>IFERROR(VLOOKUP(K194,【参考】数式用!$A$5:$AB$27,MATCH(U194,【参考】数式用!$B$4:$AB$4,0)+1,0),"")</f>
        <v/>
      </c>
      <c r="W194" s="1443"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89">
        <f>IFERROR(IF(OR(N197="ベア加算",N197=""),0, IF(OR(U194="新加算Ⅰ",U194="新加算Ⅱ",U194="新加算Ⅲ",U194="新加算Ⅳ"),ROUNDDOWN(ROUND(L194*VLOOKUP(K194,【参考】数式用!$A$5:$I$27,MATCH("ベア加算",【参考】数式用!$B$4:$I$4,0)+1,0),0)*M194,0)*AG194,0)),"")</f>
        <v>0</v>
      </c>
      <c r="AN194" s="1359"/>
      <c r="AO194" s="1391"/>
      <c r="AP194" s="1395"/>
      <c r="AQ194" s="1395"/>
      <c r="AR194" s="1397"/>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4"/>
      <c r="B195" s="1301"/>
      <c r="C195" s="1302"/>
      <c r="D195" s="1302"/>
      <c r="E195" s="1302"/>
      <c r="F195" s="1303"/>
      <c r="G195" s="1268"/>
      <c r="H195" s="1268"/>
      <c r="I195" s="1268"/>
      <c r="J195" s="1423"/>
      <c r="K195" s="1268"/>
      <c r="L195" s="1274"/>
      <c r="M195" s="1446"/>
      <c r="N195" s="1399" t="str">
        <f>IF('別紙様式2-2（４・５月分）'!Q150="","",'別紙様式2-2（４・５月分）'!Q150)</f>
        <v/>
      </c>
      <c r="O195" s="1426"/>
      <c r="P195" s="1432"/>
      <c r="Q195" s="1433"/>
      <c r="R195" s="1434"/>
      <c r="S195" s="1436"/>
      <c r="T195" s="1438"/>
      <c r="U195" s="1440"/>
      <c r="V195" s="1442"/>
      <c r="W195" s="1444"/>
      <c r="X195" s="1378"/>
      <c r="Y195" s="1380"/>
      <c r="Z195" s="1378"/>
      <c r="AA195" s="1380"/>
      <c r="AB195" s="1378"/>
      <c r="AC195" s="1380"/>
      <c r="AD195" s="1378"/>
      <c r="AE195" s="1380"/>
      <c r="AF195" s="1380"/>
      <c r="AG195" s="1380"/>
      <c r="AH195" s="1382"/>
      <c r="AI195" s="1384"/>
      <c r="AJ195" s="1386"/>
      <c r="AK195" s="1388"/>
      <c r="AL195" s="1364"/>
      <c r="AM195" s="1390"/>
      <c r="AN195" s="1360"/>
      <c r="AO195" s="1392"/>
      <c r="AP195" s="1396"/>
      <c r="AQ195" s="1396"/>
      <c r="AR195" s="1398"/>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23"/>
      <c r="K196" s="1268"/>
      <c r="L196" s="1274"/>
      <c r="M196" s="1446"/>
      <c r="N196" s="1400"/>
      <c r="O196" s="1427"/>
      <c r="P196" s="1401" t="s">
        <v>2196</v>
      </c>
      <c r="Q196" s="1403" t="str">
        <f>IFERROR(VLOOKUP('別紙様式2-2（４・５月分）'!AR149,【参考】数式用!$AT$5:$AV$22,3,FALSE),"")</f>
        <v/>
      </c>
      <c r="R196" s="1405" t="s">
        <v>2207</v>
      </c>
      <c r="S196" s="1445" t="str">
        <f>IFERROR(VLOOKUP(K194,【参考】数式用!$A$5:$AB$27,MATCH(Q196,【参考】数式用!$B$4:$AB$4,0)+1,0),"")</f>
        <v/>
      </c>
      <c r="T196" s="1409" t="s">
        <v>231</v>
      </c>
      <c r="U196" s="1411"/>
      <c r="V196" s="1413" t="str">
        <f>IFERROR(VLOOKUP(K194,【参考】数式用!$A$5:$AB$27,MATCH(U196,【参考】数式用!$B$4:$AB$4,0)+1,0),"")</f>
        <v/>
      </c>
      <c r="W196" s="1415" t="s">
        <v>19</v>
      </c>
      <c r="X196" s="1417">
        <v>7</v>
      </c>
      <c r="Y196" s="1365" t="s">
        <v>10</v>
      </c>
      <c r="Z196" s="1417">
        <v>4</v>
      </c>
      <c r="AA196" s="1365" t="s">
        <v>45</v>
      </c>
      <c r="AB196" s="1417">
        <v>8</v>
      </c>
      <c r="AC196" s="1365" t="s">
        <v>10</v>
      </c>
      <c r="AD196" s="1417">
        <v>3</v>
      </c>
      <c r="AE196" s="1365" t="s">
        <v>13</v>
      </c>
      <c r="AF196" s="1365" t="s">
        <v>24</v>
      </c>
      <c r="AG196" s="1365">
        <f>IF(X196&gt;=1,(AB196*12+AD196)-(X196*12+Z196)+1,"")</f>
        <v>12</v>
      </c>
      <c r="AH196" s="1367" t="s">
        <v>38</v>
      </c>
      <c r="AI196" s="1369" t="str">
        <f>IFERROR(ROUNDDOWN(ROUND(L194*V196,0)*M194,0)*AG196,"")</f>
        <v/>
      </c>
      <c r="AJ196" s="1371" t="str">
        <f>IFERROR(ROUNDDOWN(ROUND((L194*(V196-AX194)),0)*M194,0)*AG196,"")</f>
        <v/>
      </c>
      <c r="AK196" s="1373">
        <f>IFERROR(IF(OR(N194="",N195="",N197=""),0,ROUNDDOWN(ROUNDDOWN(ROUND(L194*VLOOKUP(K194,【参考】数式用!$A$5:$AB$27,MATCH("新加算Ⅳ",【参考】数式用!$B$4:$AB$4,0)+1,0),0)*M194,0)*AG196*0.5,0)),"")</f>
        <v>0</v>
      </c>
      <c r="AL196" s="1361" t="str">
        <f t="shared" ref="AL196" si="142">IF(U196&lt;&gt;"","新規に適用","")</f>
        <v/>
      </c>
      <c r="AM196" s="1375">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3"/>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5"/>
      <c r="B197" s="1419"/>
      <c r="C197" s="1420"/>
      <c r="D197" s="1420"/>
      <c r="E197" s="1420"/>
      <c r="F197" s="1421"/>
      <c r="G197" s="1269"/>
      <c r="H197" s="1269"/>
      <c r="I197" s="1269"/>
      <c r="J197" s="1424"/>
      <c r="K197" s="1269"/>
      <c r="L197" s="1275"/>
      <c r="M197" s="1447"/>
      <c r="N197" s="662" t="str">
        <f>IF('別紙様式2-2（４・５月分）'!Q151="","",'別紙様式2-2（４・５月分）'!Q151)</f>
        <v/>
      </c>
      <c r="O197" s="1428"/>
      <c r="P197" s="1402"/>
      <c r="Q197" s="1404"/>
      <c r="R197" s="1406"/>
      <c r="S197" s="1408"/>
      <c r="T197" s="1410"/>
      <c r="U197" s="1412"/>
      <c r="V197" s="1414"/>
      <c r="W197" s="1416"/>
      <c r="X197" s="1418"/>
      <c r="Y197" s="1366"/>
      <c r="Z197" s="1418"/>
      <c r="AA197" s="1366"/>
      <c r="AB197" s="1418"/>
      <c r="AC197" s="1366"/>
      <c r="AD197" s="1418"/>
      <c r="AE197" s="1366"/>
      <c r="AF197" s="1366"/>
      <c r="AG197" s="1366"/>
      <c r="AH197" s="1368"/>
      <c r="AI197" s="1370"/>
      <c r="AJ197" s="1372"/>
      <c r="AK197" s="1374"/>
      <c r="AL197" s="1362"/>
      <c r="AM197" s="1376"/>
      <c r="AN197" s="1346"/>
      <c r="AO197" s="1346"/>
      <c r="AP197" s="1394"/>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3">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2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25" t="str">
        <f>IF(SUM('別紙様式2-2（４・５月分）'!R152:R154)=0,"",SUM('別紙様式2-2（４・５月分）'!R152:R154))</f>
        <v/>
      </c>
      <c r="P198" s="1429" t="str">
        <f>IFERROR(VLOOKUP('別紙様式2-2（４・５月分）'!AR152,【参考】数式用!$AT$5:$AU$22,2,FALSE),"")</f>
        <v/>
      </c>
      <c r="Q198" s="1430"/>
      <c r="R198" s="1431"/>
      <c r="S198" s="1435" t="str">
        <f>IFERROR(VLOOKUP(K198,【参考】数式用!$A$5:$AB$27,MATCH(P198,【参考】数式用!$B$4:$AB$4,0)+1,0),"")</f>
        <v/>
      </c>
      <c r="T198" s="1437" t="s">
        <v>2189</v>
      </c>
      <c r="U198" s="1439"/>
      <c r="V198" s="1441" t="str">
        <f>IFERROR(VLOOKUP(K198,【参考】数式用!$A$5:$AB$27,MATCH(U198,【参考】数式用!$B$4:$AB$4,0)+1,0),"")</f>
        <v/>
      </c>
      <c r="W198" s="1443"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89">
        <f>IFERROR(IF(OR(N201="ベア加算",N201=""),0, IF(OR(U198="新加算Ⅰ",U198="新加算Ⅱ",U198="新加算Ⅲ",U198="新加算Ⅳ"),ROUNDDOWN(ROUND(L198*VLOOKUP(K198,【参考】数式用!$A$5:$I$27,MATCH("ベア加算",【参考】数式用!$B$4:$I$4,0)+1,0),0)*M198,0)*AG198,0)),"")</f>
        <v>0</v>
      </c>
      <c r="AN198" s="1359"/>
      <c r="AO198" s="1391"/>
      <c r="AP198" s="1395"/>
      <c r="AQ198" s="1395"/>
      <c r="AR198" s="1397"/>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4"/>
      <c r="B199" s="1301"/>
      <c r="C199" s="1302"/>
      <c r="D199" s="1302"/>
      <c r="E199" s="1302"/>
      <c r="F199" s="1303"/>
      <c r="G199" s="1268"/>
      <c r="H199" s="1268"/>
      <c r="I199" s="1268"/>
      <c r="J199" s="1423"/>
      <c r="K199" s="1268"/>
      <c r="L199" s="1274"/>
      <c r="M199" s="1277"/>
      <c r="N199" s="1399" t="str">
        <f>IF('別紙様式2-2（４・５月分）'!Q153="","",'別紙様式2-2（４・５月分）'!Q153)</f>
        <v/>
      </c>
      <c r="O199" s="1426"/>
      <c r="P199" s="1432"/>
      <c r="Q199" s="1433"/>
      <c r="R199" s="1434"/>
      <c r="S199" s="1436"/>
      <c r="T199" s="1438"/>
      <c r="U199" s="1440"/>
      <c r="V199" s="1442"/>
      <c r="W199" s="1444"/>
      <c r="X199" s="1378"/>
      <c r="Y199" s="1380"/>
      <c r="Z199" s="1378"/>
      <c r="AA199" s="1380"/>
      <c r="AB199" s="1378"/>
      <c r="AC199" s="1380"/>
      <c r="AD199" s="1378"/>
      <c r="AE199" s="1380"/>
      <c r="AF199" s="1380"/>
      <c r="AG199" s="1380"/>
      <c r="AH199" s="1382"/>
      <c r="AI199" s="1384"/>
      <c r="AJ199" s="1386"/>
      <c r="AK199" s="1388"/>
      <c r="AL199" s="1364"/>
      <c r="AM199" s="1390"/>
      <c r="AN199" s="1360"/>
      <c r="AO199" s="1392"/>
      <c r="AP199" s="1396"/>
      <c r="AQ199" s="1396"/>
      <c r="AR199" s="1398"/>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23"/>
      <c r="K200" s="1268"/>
      <c r="L200" s="1274"/>
      <c r="M200" s="1277"/>
      <c r="N200" s="1400"/>
      <c r="O200" s="1427"/>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65" t="s">
        <v>10</v>
      </c>
      <c r="Z200" s="1417">
        <v>4</v>
      </c>
      <c r="AA200" s="1365" t="s">
        <v>45</v>
      </c>
      <c r="AB200" s="1417">
        <v>8</v>
      </c>
      <c r="AC200" s="1365" t="s">
        <v>10</v>
      </c>
      <c r="AD200" s="1417">
        <v>3</v>
      </c>
      <c r="AE200" s="1365" t="s">
        <v>13</v>
      </c>
      <c r="AF200" s="1365" t="s">
        <v>24</v>
      </c>
      <c r="AG200" s="1365">
        <f>IF(X200&gt;=1,(AB200*12+AD200)-(X200*12+Z200)+1,"")</f>
        <v>12</v>
      </c>
      <c r="AH200" s="1367" t="s">
        <v>38</v>
      </c>
      <c r="AI200" s="1369" t="str">
        <f>IFERROR(ROUNDDOWN(ROUND(L198*V200,0)*M198,0)*AG200,"")</f>
        <v/>
      </c>
      <c r="AJ200" s="1371" t="str">
        <f>IFERROR(ROUNDDOWN(ROUND((L198*(V200-AX198)),0)*M198,0)*AG200,"")</f>
        <v/>
      </c>
      <c r="AK200" s="1373">
        <f>IFERROR(IF(OR(N198="",N199="",N201=""),0,ROUNDDOWN(ROUNDDOWN(ROUND(L198*VLOOKUP(K198,【参考】数式用!$A$5:$AB$27,MATCH("新加算Ⅳ",【参考】数式用!$B$4:$AB$4,0)+1,0),0)*M198,0)*AG200*0.5,0)),"")</f>
        <v>0</v>
      </c>
      <c r="AL200" s="1361" t="str">
        <f t="shared" ref="AL200" si="145">IF(U200&lt;&gt;"","新規に適用","")</f>
        <v/>
      </c>
      <c r="AM200" s="1375">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3"/>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5"/>
      <c r="B201" s="1419"/>
      <c r="C201" s="1420"/>
      <c r="D201" s="1420"/>
      <c r="E201" s="1420"/>
      <c r="F201" s="1421"/>
      <c r="G201" s="1269"/>
      <c r="H201" s="1269"/>
      <c r="I201" s="1269"/>
      <c r="J201" s="1424"/>
      <c r="K201" s="1269"/>
      <c r="L201" s="1275"/>
      <c r="M201" s="1278"/>
      <c r="N201" s="662" t="str">
        <f>IF('別紙様式2-2（４・５月分）'!Q154="","",'別紙様式2-2（４・５月分）'!Q154)</f>
        <v/>
      </c>
      <c r="O201" s="1428"/>
      <c r="P201" s="1402"/>
      <c r="Q201" s="1404"/>
      <c r="R201" s="1406"/>
      <c r="S201" s="1408"/>
      <c r="T201" s="1410"/>
      <c r="U201" s="1412"/>
      <c r="V201" s="1414"/>
      <c r="W201" s="1416"/>
      <c r="X201" s="1418"/>
      <c r="Y201" s="1366"/>
      <c r="Z201" s="1418"/>
      <c r="AA201" s="1366"/>
      <c r="AB201" s="1418"/>
      <c r="AC201" s="1366"/>
      <c r="AD201" s="1418"/>
      <c r="AE201" s="1366"/>
      <c r="AF201" s="1366"/>
      <c r="AG201" s="1366"/>
      <c r="AH201" s="1368"/>
      <c r="AI201" s="1370"/>
      <c r="AJ201" s="1372"/>
      <c r="AK201" s="1374"/>
      <c r="AL201" s="1362"/>
      <c r="AM201" s="1376"/>
      <c r="AN201" s="1346"/>
      <c r="AO201" s="1346"/>
      <c r="AP201" s="1394"/>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23" t="str">
        <f>IF(基本情報入力シート!X101="","",基本情報入力シート!X101)</f>
        <v/>
      </c>
      <c r="K202" s="1268" t="str">
        <f>IF(基本情報入力シート!Y101="","",基本情報入力シート!Y101)</f>
        <v/>
      </c>
      <c r="L202" s="1274" t="str">
        <f>IF(基本情報入力シート!AB101="","",基本情報入力シート!AB101)</f>
        <v/>
      </c>
      <c r="M202" s="1446" t="str">
        <f>IF(基本情報入力シート!AC101="","",基本情報入力シート!AC101)</f>
        <v/>
      </c>
      <c r="N202" s="659" t="str">
        <f>IF('別紙様式2-2（４・５月分）'!Q155="","",'別紙様式2-2（４・５月分）'!Q155)</f>
        <v/>
      </c>
      <c r="O202" s="1425" t="str">
        <f>IF(SUM('別紙様式2-2（４・５月分）'!R155:R157)=0,"",SUM('別紙様式2-2（４・５月分）'!R155:R157))</f>
        <v/>
      </c>
      <c r="P202" s="1429" t="str">
        <f>IFERROR(VLOOKUP('別紙様式2-2（４・５月分）'!AR155,【参考】数式用!$AT$5:$AU$22,2,FALSE),"")</f>
        <v/>
      </c>
      <c r="Q202" s="1430"/>
      <c r="R202" s="1431"/>
      <c r="S202" s="1435" t="str">
        <f>IFERROR(VLOOKUP(K202,【参考】数式用!$A$5:$AB$27,MATCH(P202,【参考】数式用!$B$4:$AB$4,0)+1,0),"")</f>
        <v/>
      </c>
      <c r="T202" s="1437" t="s">
        <v>2189</v>
      </c>
      <c r="U202" s="1439"/>
      <c r="V202" s="1441" t="str">
        <f>IFERROR(VLOOKUP(K202,【参考】数式用!$A$5:$AB$27,MATCH(U202,【参考】数式用!$B$4:$AB$4,0)+1,0),"")</f>
        <v/>
      </c>
      <c r="W202" s="1443"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89">
        <f>IFERROR(IF(OR(N205="ベア加算",N205=""),0, IF(OR(U202="新加算Ⅰ",U202="新加算Ⅱ",U202="新加算Ⅲ",U202="新加算Ⅳ"),ROUNDDOWN(ROUND(L202*VLOOKUP(K202,【参考】数式用!$A$5:$I$27,MATCH("ベア加算",【参考】数式用!$B$4:$I$4,0)+1,0),0)*M202,0)*AG202,0)),"")</f>
        <v>0</v>
      </c>
      <c r="AN202" s="1359"/>
      <c r="AO202" s="1391"/>
      <c r="AP202" s="1395"/>
      <c r="AQ202" s="1395"/>
      <c r="AR202" s="1397"/>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4"/>
      <c r="B203" s="1301"/>
      <c r="C203" s="1302"/>
      <c r="D203" s="1302"/>
      <c r="E203" s="1302"/>
      <c r="F203" s="1303"/>
      <c r="G203" s="1268"/>
      <c r="H203" s="1268"/>
      <c r="I203" s="1268"/>
      <c r="J203" s="1423"/>
      <c r="K203" s="1268"/>
      <c r="L203" s="1274"/>
      <c r="M203" s="1446"/>
      <c r="N203" s="1399" t="str">
        <f>IF('別紙様式2-2（４・５月分）'!Q156="","",'別紙様式2-2（４・５月分）'!Q156)</f>
        <v/>
      </c>
      <c r="O203" s="1426"/>
      <c r="P203" s="1432"/>
      <c r="Q203" s="1433"/>
      <c r="R203" s="1434"/>
      <c r="S203" s="1436"/>
      <c r="T203" s="1438"/>
      <c r="U203" s="1440"/>
      <c r="V203" s="1442"/>
      <c r="W203" s="1444"/>
      <c r="X203" s="1378"/>
      <c r="Y203" s="1380"/>
      <c r="Z203" s="1378"/>
      <c r="AA203" s="1380"/>
      <c r="AB203" s="1378"/>
      <c r="AC203" s="1380"/>
      <c r="AD203" s="1378"/>
      <c r="AE203" s="1380"/>
      <c r="AF203" s="1380"/>
      <c r="AG203" s="1380"/>
      <c r="AH203" s="1382"/>
      <c r="AI203" s="1384"/>
      <c r="AJ203" s="1386"/>
      <c r="AK203" s="1388"/>
      <c r="AL203" s="1364"/>
      <c r="AM203" s="1390"/>
      <c r="AN203" s="1360"/>
      <c r="AO203" s="1392"/>
      <c r="AP203" s="1396"/>
      <c r="AQ203" s="1396"/>
      <c r="AR203" s="1398"/>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23"/>
      <c r="K204" s="1268"/>
      <c r="L204" s="1274"/>
      <c r="M204" s="1446"/>
      <c r="N204" s="1400"/>
      <c r="O204" s="1427"/>
      <c r="P204" s="1401" t="s">
        <v>2196</v>
      </c>
      <c r="Q204" s="1403" t="str">
        <f>IFERROR(VLOOKUP('別紙様式2-2（４・５月分）'!AR155,【参考】数式用!$AT$5:$AV$22,3,FALSE),"")</f>
        <v/>
      </c>
      <c r="R204" s="1405" t="s">
        <v>2207</v>
      </c>
      <c r="S204" s="1445" t="str">
        <f>IFERROR(VLOOKUP(K202,【参考】数式用!$A$5:$AB$27,MATCH(Q204,【参考】数式用!$B$4:$AB$4,0)+1,0),"")</f>
        <v/>
      </c>
      <c r="T204" s="1409" t="s">
        <v>231</v>
      </c>
      <c r="U204" s="1411"/>
      <c r="V204" s="1413" t="str">
        <f>IFERROR(VLOOKUP(K202,【参考】数式用!$A$5:$AB$27,MATCH(U204,【参考】数式用!$B$4:$AB$4,0)+1,0),"")</f>
        <v/>
      </c>
      <c r="W204" s="1415" t="s">
        <v>19</v>
      </c>
      <c r="X204" s="1417">
        <v>7</v>
      </c>
      <c r="Y204" s="1365" t="s">
        <v>10</v>
      </c>
      <c r="Z204" s="1417">
        <v>4</v>
      </c>
      <c r="AA204" s="1365" t="s">
        <v>45</v>
      </c>
      <c r="AB204" s="1417">
        <v>8</v>
      </c>
      <c r="AC204" s="1365" t="s">
        <v>10</v>
      </c>
      <c r="AD204" s="1417">
        <v>3</v>
      </c>
      <c r="AE204" s="1365" t="s">
        <v>13</v>
      </c>
      <c r="AF204" s="1365" t="s">
        <v>24</v>
      </c>
      <c r="AG204" s="1365">
        <f>IF(X204&gt;=1,(AB204*12+AD204)-(X204*12+Z204)+1,"")</f>
        <v>12</v>
      </c>
      <c r="AH204" s="1367" t="s">
        <v>38</v>
      </c>
      <c r="AI204" s="1369" t="str">
        <f>IFERROR(ROUNDDOWN(ROUND(L202*V204,0)*M202,0)*AG204,"")</f>
        <v/>
      </c>
      <c r="AJ204" s="1371" t="str">
        <f>IFERROR(ROUNDDOWN(ROUND((L202*(V204-AX202)),0)*M202,0)*AG204,"")</f>
        <v/>
      </c>
      <c r="AK204" s="1373">
        <f>IFERROR(IF(OR(N202="",N203="",N205=""),0,ROUNDDOWN(ROUNDDOWN(ROUND(L202*VLOOKUP(K202,【参考】数式用!$A$5:$AB$27,MATCH("新加算Ⅳ",【参考】数式用!$B$4:$AB$4,0)+1,0),0)*M202,0)*AG204*0.5,0)),"")</f>
        <v>0</v>
      </c>
      <c r="AL204" s="1361" t="str">
        <f t="shared" ref="AL204" si="148">IF(U204&lt;&gt;"","新規に適用","")</f>
        <v/>
      </c>
      <c r="AM204" s="1375">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3"/>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5"/>
      <c r="B205" s="1419"/>
      <c r="C205" s="1420"/>
      <c r="D205" s="1420"/>
      <c r="E205" s="1420"/>
      <c r="F205" s="1421"/>
      <c r="G205" s="1269"/>
      <c r="H205" s="1269"/>
      <c r="I205" s="1269"/>
      <c r="J205" s="1424"/>
      <c r="K205" s="1269"/>
      <c r="L205" s="1275"/>
      <c r="M205" s="1447"/>
      <c r="N205" s="662" t="str">
        <f>IF('別紙様式2-2（４・５月分）'!Q157="","",'別紙様式2-2（４・５月分）'!Q157)</f>
        <v/>
      </c>
      <c r="O205" s="1428"/>
      <c r="P205" s="1402"/>
      <c r="Q205" s="1404"/>
      <c r="R205" s="1406"/>
      <c r="S205" s="1408"/>
      <c r="T205" s="1410"/>
      <c r="U205" s="1412"/>
      <c r="V205" s="1414"/>
      <c r="W205" s="1416"/>
      <c r="X205" s="1418"/>
      <c r="Y205" s="1366"/>
      <c r="Z205" s="1418"/>
      <c r="AA205" s="1366"/>
      <c r="AB205" s="1418"/>
      <c r="AC205" s="1366"/>
      <c r="AD205" s="1418"/>
      <c r="AE205" s="1366"/>
      <c r="AF205" s="1366"/>
      <c r="AG205" s="1366"/>
      <c r="AH205" s="1368"/>
      <c r="AI205" s="1370"/>
      <c r="AJ205" s="1372"/>
      <c r="AK205" s="1374"/>
      <c r="AL205" s="1362"/>
      <c r="AM205" s="1376"/>
      <c r="AN205" s="1346"/>
      <c r="AO205" s="1346"/>
      <c r="AP205" s="1394"/>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3">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2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25" t="str">
        <f>IF(SUM('別紙様式2-2（４・５月分）'!R158:R160)=0,"",SUM('別紙様式2-2（４・５月分）'!R158:R160))</f>
        <v/>
      </c>
      <c r="P206" s="1429" t="str">
        <f>IFERROR(VLOOKUP('別紙様式2-2（４・５月分）'!AR158,【参考】数式用!$AT$5:$AU$22,2,FALSE),"")</f>
        <v/>
      </c>
      <c r="Q206" s="1430"/>
      <c r="R206" s="1431"/>
      <c r="S206" s="1435" t="str">
        <f>IFERROR(VLOOKUP(K206,【参考】数式用!$A$5:$AB$27,MATCH(P206,【参考】数式用!$B$4:$AB$4,0)+1,0),"")</f>
        <v/>
      </c>
      <c r="T206" s="1437" t="s">
        <v>2189</v>
      </c>
      <c r="U206" s="1439"/>
      <c r="V206" s="1441" t="str">
        <f>IFERROR(VLOOKUP(K206,【参考】数式用!$A$5:$AB$27,MATCH(U206,【参考】数式用!$B$4:$AB$4,0)+1,0),"")</f>
        <v/>
      </c>
      <c r="W206" s="1443"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89">
        <f>IFERROR(IF(OR(N209="ベア加算",N209=""),0, IF(OR(U206="新加算Ⅰ",U206="新加算Ⅱ",U206="新加算Ⅲ",U206="新加算Ⅳ"),ROUNDDOWN(ROUND(L206*VLOOKUP(K206,【参考】数式用!$A$5:$I$27,MATCH("ベア加算",【参考】数式用!$B$4:$I$4,0)+1,0),0)*M206,0)*AG206,0)),"")</f>
        <v>0</v>
      </c>
      <c r="AN206" s="1359"/>
      <c r="AO206" s="1391"/>
      <c r="AP206" s="1395"/>
      <c r="AQ206" s="1395"/>
      <c r="AR206" s="1397"/>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4"/>
      <c r="B207" s="1301"/>
      <c r="C207" s="1302"/>
      <c r="D207" s="1302"/>
      <c r="E207" s="1302"/>
      <c r="F207" s="1303"/>
      <c r="G207" s="1268"/>
      <c r="H207" s="1268"/>
      <c r="I207" s="1268"/>
      <c r="J207" s="1423"/>
      <c r="K207" s="1268"/>
      <c r="L207" s="1274"/>
      <c r="M207" s="1277"/>
      <c r="N207" s="1399" t="str">
        <f>IF('別紙様式2-2（４・５月分）'!Q159="","",'別紙様式2-2（４・５月分）'!Q159)</f>
        <v/>
      </c>
      <c r="O207" s="1426"/>
      <c r="P207" s="1432"/>
      <c r="Q207" s="1433"/>
      <c r="R207" s="1434"/>
      <c r="S207" s="1436"/>
      <c r="T207" s="1438"/>
      <c r="U207" s="1440"/>
      <c r="V207" s="1442"/>
      <c r="W207" s="1444"/>
      <c r="X207" s="1378"/>
      <c r="Y207" s="1380"/>
      <c r="Z207" s="1378"/>
      <c r="AA207" s="1380"/>
      <c r="AB207" s="1378"/>
      <c r="AC207" s="1380"/>
      <c r="AD207" s="1378"/>
      <c r="AE207" s="1380"/>
      <c r="AF207" s="1380"/>
      <c r="AG207" s="1380"/>
      <c r="AH207" s="1382"/>
      <c r="AI207" s="1384"/>
      <c r="AJ207" s="1386"/>
      <c r="AK207" s="1388"/>
      <c r="AL207" s="1364"/>
      <c r="AM207" s="1390"/>
      <c r="AN207" s="1360"/>
      <c r="AO207" s="1392"/>
      <c r="AP207" s="1396"/>
      <c r="AQ207" s="1396"/>
      <c r="AR207" s="1398"/>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23"/>
      <c r="K208" s="1268"/>
      <c r="L208" s="1274"/>
      <c r="M208" s="1277"/>
      <c r="N208" s="1400"/>
      <c r="O208" s="1427"/>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65" t="s">
        <v>10</v>
      </c>
      <c r="Z208" s="1417">
        <v>4</v>
      </c>
      <c r="AA208" s="1365" t="s">
        <v>45</v>
      </c>
      <c r="AB208" s="1417">
        <v>8</v>
      </c>
      <c r="AC208" s="1365" t="s">
        <v>10</v>
      </c>
      <c r="AD208" s="1417">
        <v>3</v>
      </c>
      <c r="AE208" s="1365" t="s">
        <v>13</v>
      </c>
      <c r="AF208" s="1365" t="s">
        <v>24</v>
      </c>
      <c r="AG208" s="1365">
        <f>IF(X208&gt;=1,(AB208*12+AD208)-(X208*12+Z208)+1,"")</f>
        <v>12</v>
      </c>
      <c r="AH208" s="1367" t="s">
        <v>38</v>
      </c>
      <c r="AI208" s="1369" t="str">
        <f>IFERROR(ROUNDDOWN(ROUND(L206*V208,0)*M206,0)*AG208,"")</f>
        <v/>
      </c>
      <c r="AJ208" s="1371" t="str">
        <f>IFERROR(ROUNDDOWN(ROUND((L206*(V208-AX206)),0)*M206,0)*AG208,"")</f>
        <v/>
      </c>
      <c r="AK208" s="1373">
        <f>IFERROR(IF(OR(N206="",N207="",N209=""),0,ROUNDDOWN(ROUNDDOWN(ROUND(L206*VLOOKUP(K206,【参考】数式用!$A$5:$AB$27,MATCH("新加算Ⅳ",【参考】数式用!$B$4:$AB$4,0)+1,0),0)*M206,0)*AG208*0.5,0)),"")</f>
        <v>0</v>
      </c>
      <c r="AL208" s="1361" t="str">
        <f t="shared" ref="AL208" si="151">IF(U208&lt;&gt;"","新規に適用","")</f>
        <v/>
      </c>
      <c r="AM208" s="1375">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3"/>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5"/>
      <c r="B209" s="1419"/>
      <c r="C209" s="1420"/>
      <c r="D209" s="1420"/>
      <c r="E209" s="1420"/>
      <c r="F209" s="1421"/>
      <c r="G209" s="1269"/>
      <c r="H209" s="1269"/>
      <c r="I209" s="1269"/>
      <c r="J209" s="1424"/>
      <c r="K209" s="1269"/>
      <c r="L209" s="1275"/>
      <c r="M209" s="1278"/>
      <c r="N209" s="662" t="str">
        <f>IF('別紙様式2-2（４・５月分）'!Q160="","",'別紙様式2-2（４・５月分）'!Q160)</f>
        <v/>
      </c>
      <c r="O209" s="1428"/>
      <c r="P209" s="1402"/>
      <c r="Q209" s="1404"/>
      <c r="R209" s="1406"/>
      <c r="S209" s="1408"/>
      <c r="T209" s="1410"/>
      <c r="U209" s="1412"/>
      <c r="V209" s="1414"/>
      <c r="W209" s="1416"/>
      <c r="X209" s="1418"/>
      <c r="Y209" s="1366"/>
      <c r="Z209" s="1418"/>
      <c r="AA209" s="1366"/>
      <c r="AB209" s="1418"/>
      <c r="AC209" s="1366"/>
      <c r="AD209" s="1418"/>
      <c r="AE209" s="1366"/>
      <c r="AF209" s="1366"/>
      <c r="AG209" s="1366"/>
      <c r="AH209" s="1368"/>
      <c r="AI209" s="1370"/>
      <c r="AJ209" s="1372"/>
      <c r="AK209" s="1374"/>
      <c r="AL209" s="1362"/>
      <c r="AM209" s="1376"/>
      <c r="AN209" s="1346"/>
      <c r="AO209" s="1346"/>
      <c r="AP209" s="1394"/>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23" t="str">
        <f>IF(基本情報入力シート!X103="","",基本情報入力シート!X103)</f>
        <v/>
      </c>
      <c r="K210" s="1268" t="str">
        <f>IF(基本情報入力シート!Y103="","",基本情報入力シート!Y103)</f>
        <v/>
      </c>
      <c r="L210" s="1274" t="str">
        <f>IF(基本情報入力シート!AB103="","",基本情報入力シート!AB103)</f>
        <v/>
      </c>
      <c r="M210" s="1446" t="str">
        <f>IF(基本情報入力シート!AC103="","",基本情報入力シート!AC103)</f>
        <v/>
      </c>
      <c r="N210" s="659" t="str">
        <f>IF('別紙様式2-2（４・５月分）'!Q161="","",'別紙様式2-2（４・５月分）'!Q161)</f>
        <v/>
      </c>
      <c r="O210" s="1425" t="str">
        <f>IF(SUM('別紙様式2-2（４・５月分）'!R161:R163)=0,"",SUM('別紙様式2-2（４・５月分）'!R161:R163))</f>
        <v/>
      </c>
      <c r="P210" s="1429" t="str">
        <f>IFERROR(VLOOKUP('別紙様式2-2（４・５月分）'!AR161,【参考】数式用!$AT$5:$AU$22,2,FALSE),"")</f>
        <v/>
      </c>
      <c r="Q210" s="1430"/>
      <c r="R210" s="1431"/>
      <c r="S210" s="1435" t="str">
        <f>IFERROR(VLOOKUP(K210,【参考】数式用!$A$5:$AB$27,MATCH(P210,【参考】数式用!$B$4:$AB$4,0)+1,0),"")</f>
        <v/>
      </c>
      <c r="T210" s="1437" t="s">
        <v>2189</v>
      </c>
      <c r="U210" s="1439"/>
      <c r="V210" s="1441" t="str">
        <f>IFERROR(VLOOKUP(K210,【参考】数式用!$A$5:$AB$27,MATCH(U210,【参考】数式用!$B$4:$AB$4,0)+1,0),"")</f>
        <v/>
      </c>
      <c r="W210" s="1443"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89">
        <f>IFERROR(IF(OR(N213="ベア加算",N213=""),0, IF(OR(U210="新加算Ⅰ",U210="新加算Ⅱ",U210="新加算Ⅲ",U210="新加算Ⅳ"),ROUNDDOWN(ROUND(L210*VLOOKUP(K210,【参考】数式用!$A$5:$I$27,MATCH("ベア加算",【参考】数式用!$B$4:$I$4,0)+1,0),0)*M210,0)*AG210,0)),"")</f>
        <v>0</v>
      </c>
      <c r="AN210" s="1359"/>
      <c r="AO210" s="1391"/>
      <c r="AP210" s="1395"/>
      <c r="AQ210" s="1395"/>
      <c r="AR210" s="1397"/>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4"/>
      <c r="B211" s="1301"/>
      <c r="C211" s="1302"/>
      <c r="D211" s="1302"/>
      <c r="E211" s="1302"/>
      <c r="F211" s="1303"/>
      <c r="G211" s="1268"/>
      <c r="H211" s="1268"/>
      <c r="I211" s="1268"/>
      <c r="J211" s="1423"/>
      <c r="K211" s="1268"/>
      <c r="L211" s="1274"/>
      <c r="M211" s="1446"/>
      <c r="N211" s="1399" t="str">
        <f>IF('別紙様式2-2（４・５月分）'!Q162="","",'別紙様式2-2（４・５月分）'!Q162)</f>
        <v/>
      </c>
      <c r="O211" s="1426"/>
      <c r="P211" s="1432"/>
      <c r="Q211" s="1433"/>
      <c r="R211" s="1434"/>
      <c r="S211" s="1436"/>
      <c r="T211" s="1438"/>
      <c r="U211" s="1440"/>
      <c r="V211" s="1442"/>
      <c r="W211" s="1444"/>
      <c r="X211" s="1378"/>
      <c r="Y211" s="1380"/>
      <c r="Z211" s="1378"/>
      <c r="AA211" s="1380"/>
      <c r="AB211" s="1378"/>
      <c r="AC211" s="1380"/>
      <c r="AD211" s="1378"/>
      <c r="AE211" s="1380"/>
      <c r="AF211" s="1380"/>
      <c r="AG211" s="1380"/>
      <c r="AH211" s="1382"/>
      <c r="AI211" s="1384"/>
      <c r="AJ211" s="1386"/>
      <c r="AK211" s="1388"/>
      <c r="AL211" s="1364"/>
      <c r="AM211" s="1390"/>
      <c r="AN211" s="1360"/>
      <c r="AO211" s="1392"/>
      <c r="AP211" s="1396"/>
      <c r="AQ211" s="1396"/>
      <c r="AR211" s="1398"/>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23"/>
      <c r="K212" s="1268"/>
      <c r="L212" s="1274"/>
      <c r="M212" s="1446"/>
      <c r="N212" s="1400"/>
      <c r="O212" s="1427"/>
      <c r="P212" s="1401" t="s">
        <v>2196</v>
      </c>
      <c r="Q212" s="1403" t="str">
        <f>IFERROR(VLOOKUP('別紙様式2-2（４・５月分）'!AR161,【参考】数式用!$AT$5:$AV$22,3,FALSE),"")</f>
        <v/>
      </c>
      <c r="R212" s="1405" t="s">
        <v>2207</v>
      </c>
      <c r="S212" s="1445" t="str">
        <f>IFERROR(VLOOKUP(K210,【参考】数式用!$A$5:$AB$27,MATCH(Q212,【参考】数式用!$B$4:$AB$4,0)+1,0),"")</f>
        <v/>
      </c>
      <c r="T212" s="1409" t="s">
        <v>231</v>
      </c>
      <c r="U212" s="1411"/>
      <c r="V212" s="1413" t="str">
        <f>IFERROR(VLOOKUP(K210,【参考】数式用!$A$5:$AB$27,MATCH(U212,【参考】数式用!$B$4:$AB$4,0)+1,0),"")</f>
        <v/>
      </c>
      <c r="W212" s="1415" t="s">
        <v>19</v>
      </c>
      <c r="X212" s="1417">
        <v>7</v>
      </c>
      <c r="Y212" s="1365" t="s">
        <v>10</v>
      </c>
      <c r="Z212" s="1417">
        <v>4</v>
      </c>
      <c r="AA212" s="1365" t="s">
        <v>45</v>
      </c>
      <c r="AB212" s="1417">
        <v>8</v>
      </c>
      <c r="AC212" s="1365" t="s">
        <v>10</v>
      </c>
      <c r="AD212" s="1417">
        <v>3</v>
      </c>
      <c r="AE212" s="1365" t="s">
        <v>13</v>
      </c>
      <c r="AF212" s="1365" t="s">
        <v>24</v>
      </c>
      <c r="AG212" s="1365">
        <f>IF(X212&gt;=1,(AB212*12+AD212)-(X212*12+Z212)+1,"")</f>
        <v>12</v>
      </c>
      <c r="AH212" s="1367" t="s">
        <v>38</v>
      </c>
      <c r="AI212" s="1369" t="str">
        <f>IFERROR(ROUNDDOWN(ROUND(L210*V212,0)*M210,0)*AG212,"")</f>
        <v/>
      </c>
      <c r="AJ212" s="1371" t="str">
        <f>IFERROR(ROUNDDOWN(ROUND((L210*(V212-AX210)),0)*M210,0)*AG212,"")</f>
        <v/>
      </c>
      <c r="AK212" s="1373">
        <f>IFERROR(IF(OR(N210="",N211="",N213=""),0,ROUNDDOWN(ROUNDDOWN(ROUND(L210*VLOOKUP(K210,【参考】数式用!$A$5:$AB$27,MATCH("新加算Ⅳ",【参考】数式用!$B$4:$AB$4,0)+1,0),0)*M210,0)*AG212*0.5,0)),"")</f>
        <v>0</v>
      </c>
      <c r="AL212" s="1361" t="str">
        <f t="shared" ref="AL212" si="156">IF(U212&lt;&gt;"","新規に適用","")</f>
        <v/>
      </c>
      <c r="AM212" s="1375">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3"/>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5"/>
      <c r="B213" s="1419"/>
      <c r="C213" s="1420"/>
      <c r="D213" s="1420"/>
      <c r="E213" s="1420"/>
      <c r="F213" s="1421"/>
      <c r="G213" s="1269"/>
      <c r="H213" s="1269"/>
      <c r="I213" s="1269"/>
      <c r="J213" s="1424"/>
      <c r="K213" s="1269"/>
      <c r="L213" s="1275"/>
      <c r="M213" s="1447"/>
      <c r="N213" s="662" t="str">
        <f>IF('別紙様式2-2（４・５月分）'!Q163="","",'別紙様式2-2（４・５月分）'!Q163)</f>
        <v/>
      </c>
      <c r="O213" s="1428"/>
      <c r="P213" s="1402"/>
      <c r="Q213" s="1404"/>
      <c r="R213" s="1406"/>
      <c r="S213" s="1408"/>
      <c r="T213" s="1410"/>
      <c r="U213" s="1412"/>
      <c r="V213" s="1414"/>
      <c r="W213" s="1416"/>
      <c r="X213" s="1418"/>
      <c r="Y213" s="1366"/>
      <c r="Z213" s="1418"/>
      <c r="AA213" s="1366"/>
      <c r="AB213" s="1418"/>
      <c r="AC213" s="1366"/>
      <c r="AD213" s="1418"/>
      <c r="AE213" s="1366"/>
      <c r="AF213" s="1366"/>
      <c r="AG213" s="1366"/>
      <c r="AH213" s="1368"/>
      <c r="AI213" s="1370"/>
      <c r="AJ213" s="1372"/>
      <c r="AK213" s="1374"/>
      <c r="AL213" s="1362"/>
      <c r="AM213" s="1376"/>
      <c r="AN213" s="1346"/>
      <c r="AO213" s="1346"/>
      <c r="AP213" s="1394"/>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3">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2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25" t="str">
        <f>IF(SUM('別紙様式2-2（４・５月分）'!R164:R166)=0,"",SUM('別紙様式2-2（４・５月分）'!R164:R166))</f>
        <v/>
      </c>
      <c r="P214" s="1429" t="str">
        <f>IFERROR(VLOOKUP('別紙様式2-2（４・５月分）'!AR164,【参考】数式用!$AT$5:$AU$22,2,FALSE),"")</f>
        <v/>
      </c>
      <c r="Q214" s="1430"/>
      <c r="R214" s="1431"/>
      <c r="S214" s="1435" t="str">
        <f>IFERROR(VLOOKUP(K214,【参考】数式用!$A$5:$AB$27,MATCH(P214,【参考】数式用!$B$4:$AB$4,0)+1,0),"")</f>
        <v/>
      </c>
      <c r="T214" s="1437" t="s">
        <v>2189</v>
      </c>
      <c r="U214" s="1439"/>
      <c r="V214" s="1441" t="str">
        <f>IFERROR(VLOOKUP(K214,【参考】数式用!$A$5:$AB$27,MATCH(U214,【参考】数式用!$B$4:$AB$4,0)+1,0),"")</f>
        <v/>
      </c>
      <c r="W214" s="1443"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89">
        <f>IFERROR(IF(OR(N217="ベア加算",N217=""),0, IF(OR(U214="新加算Ⅰ",U214="新加算Ⅱ",U214="新加算Ⅲ",U214="新加算Ⅳ"),ROUNDDOWN(ROUND(L214*VLOOKUP(K214,【参考】数式用!$A$5:$I$27,MATCH("ベア加算",【参考】数式用!$B$4:$I$4,0)+1,0),0)*M214,0)*AG214,0)),"")</f>
        <v>0</v>
      </c>
      <c r="AN214" s="1359"/>
      <c r="AO214" s="1391"/>
      <c r="AP214" s="1395"/>
      <c r="AQ214" s="1395"/>
      <c r="AR214" s="1397"/>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4"/>
      <c r="B215" s="1301"/>
      <c r="C215" s="1302"/>
      <c r="D215" s="1302"/>
      <c r="E215" s="1302"/>
      <c r="F215" s="1303"/>
      <c r="G215" s="1268"/>
      <c r="H215" s="1268"/>
      <c r="I215" s="1268"/>
      <c r="J215" s="1423"/>
      <c r="K215" s="1268"/>
      <c r="L215" s="1274"/>
      <c r="M215" s="1277"/>
      <c r="N215" s="1399" t="str">
        <f>IF('別紙様式2-2（４・５月分）'!Q165="","",'別紙様式2-2（４・５月分）'!Q165)</f>
        <v/>
      </c>
      <c r="O215" s="1426"/>
      <c r="P215" s="1432"/>
      <c r="Q215" s="1433"/>
      <c r="R215" s="1434"/>
      <c r="S215" s="1436"/>
      <c r="T215" s="1438"/>
      <c r="U215" s="1440"/>
      <c r="V215" s="1442"/>
      <c r="W215" s="1444"/>
      <c r="X215" s="1378"/>
      <c r="Y215" s="1380"/>
      <c r="Z215" s="1378"/>
      <c r="AA215" s="1380"/>
      <c r="AB215" s="1378"/>
      <c r="AC215" s="1380"/>
      <c r="AD215" s="1378"/>
      <c r="AE215" s="1380"/>
      <c r="AF215" s="1380"/>
      <c r="AG215" s="1380"/>
      <c r="AH215" s="1382"/>
      <c r="AI215" s="1384"/>
      <c r="AJ215" s="1386"/>
      <c r="AK215" s="1388"/>
      <c r="AL215" s="1364"/>
      <c r="AM215" s="1390"/>
      <c r="AN215" s="1360"/>
      <c r="AO215" s="1392"/>
      <c r="AP215" s="1396"/>
      <c r="AQ215" s="1396"/>
      <c r="AR215" s="1398"/>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23"/>
      <c r="K216" s="1268"/>
      <c r="L216" s="1274"/>
      <c r="M216" s="1277"/>
      <c r="N216" s="1400"/>
      <c r="O216" s="1427"/>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65" t="s">
        <v>10</v>
      </c>
      <c r="Z216" s="1417">
        <v>4</v>
      </c>
      <c r="AA216" s="1365" t="s">
        <v>45</v>
      </c>
      <c r="AB216" s="1417">
        <v>8</v>
      </c>
      <c r="AC216" s="1365" t="s">
        <v>10</v>
      </c>
      <c r="AD216" s="1417">
        <v>3</v>
      </c>
      <c r="AE216" s="1365" t="s">
        <v>13</v>
      </c>
      <c r="AF216" s="1365" t="s">
        <v>24</v>
      </c>
      <c r="AG216" s="1365">
        <f>IF(X216&gt;=1,(AB216*12+AD216)-(X216*12+Z216)+1,"")</f>
        <v>12</v>
      </c>
      <c r="AH216" s="1367" t="s">
        <v>38</v>
      </c>
      <c r="AI216" s="1369" t="str">
        <f>IFERROR(ROUNDDOWN(ROUND(L214*V216,0)*M214,0)*AG216,"")</f>
        <v/>
      </c>
      <c r="AJ216" s="1371" t="str">
        <f>IFERROR(ROUNDDOWN(ROUND((L214*(V216-AX214)),0)*M214,0)*AG216,"")</f>
        <v/>
      </c>
      <c r="AK216" s="1373">
        <f>IFERROR(IF(OR(N214="",N215="",N217=""),0,ROUNDDOWN(ROUNDDOWN(ROUND(L214*VLOOKUP(K214,【参考】数式用!$A$5:$AB$27,MATCH("新加算Ⅳ",【参考】数式用!$B$4:$AB$4,0)+1,0),0)*M214,0)*AG216*0.5,0)),"")</f>
        <v>0</v>
      </c>
      <c r="AL216" s="1361" t="str">
        <f t="shared" ref="AL216" si="159">IF(U216&lt;&gt;"","新規に適用","")</f>
        <v/>
      </c>
      <c r="AM216" s="1375">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3"/>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5"/>
      <c r="B217" s="1419"/>
      <c r="C217" s="1420"/>
      <c r="D217" s="1420"/>
      <c r="E217" s="1420"/>
      <c r="F217" s="1421"/>
      <c r="G217" s="1269"/>
      <c r="H217" s="1269"/>
      <c r="I217" s="1269"/>
      <c r="J217" s="1424"/>
      <c r="K217" s="1269"/>
      <c r="L217" s="1275"/>
      <c r="M217" s="1278"/>
      <c r="N217" s="662" t="str">
        <f>IF('別紙様式2-2（４・５月分）'!Q166="","",'別紙様式2-2（４・５月分）'!Q166)</f>
        <v/>
      </c>
      <c r="O217" s="1428"/>
      <c r="P217" s="1402"/>
      <c r="Q217" s="1404"/>
      <c r="R217" s="1406"/>
      <c r="S217" s="1408"/>
      <c r="T217" s="1410"/>
      <c r="U217" s="1412"/>
      <c r="V217" s="1414"/>
      <c r="W217" s="1416"/>
      <c r="X217" s="1418"/>
      <c r="Y217" s="1366"/>
      <c r="Z217" s="1418"/>
      <c r="AA217" s="1366"/>
      <c r="AB217" s="1418"/>
      <c r="AC217" s="1366"/>
      <c r="AD217" s="1418"/>
      <c r="AE217" s="1366"/>
      <c r="AF217" s="1366"/>
      <c r="AG217" s="1366"/>
      <c r="AH217" s="1368"/>
      <c r="AI217" s="1370"/>
      <c r="AJ217" s="1372"/>
      <c r="AK217" s="1374"/>
      <c r="AL217" s="1362"/>
      <c r="AM217" s="1376"/>
      <c r="AN217" s="1346"/>
      <c r="AO217" s="1346"/>
      <c r="AP217" s="1394"/>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23" t="str">
        <f>IF(基本情報入力シート!X105="","",基本情報入力シート!X105)</f>
        <v/>
      </c>
      <c r="K218" s="1268" t="str">
        <f>IF(基本情報入力シート!Y105="","",基本情報入力シート!Y105)</f>
        <v/>
      </c>
      <c r="L218" s="1274" t="str">
        <f>IF(基本情報入力シート!AB105="","",基本情報入力シート!AB105)</f>
        <v/>
      </c>
      <c r="M218" s="1446" t="str">
        <f>IF(基本情報入力シート!AC105="","",基本情報入力シート!AC105)</f>
        <v/>
      </c>
      <c r="N218" s="659" t="str">
        <f>IF('別紙様式2-2（４・５月分）'!Q167="","",'別紙様式2-2（４・５月分）'!Q167)</f>
        <v/>
      </c>
      <c r="O218" s="1425" t="str">
        <f>IF(SUM('別紙様式2-2（４・５月分）'!R167:R169)=0,"",SUM('別紙様式2-2（４・５月分）'!R167:R169))</f>
        <v/>
      </c>
      <c r="P218" s="1429" t="str">
        <f>IFERROR(VLOOKUP('別紙様式2-2（４・５月分）'!AR167,【参考】数式用!$AT$5:$AU$22,2,FALSE),"")</f>
        <v/>
      </c>
      <c r="Q218" s="1430"/>
      <c r="R218" s="1431"/>
      <c r="S218" s="1435" t="str">
        <f>IFERROR(VLOOKUP(K218,【参考】数式用!$A$5:$AB$27,MATCH(P218,【参考】数式用!$B$4:$AB$4,0)+1,0),"")</f>
        <v/>
      </c>
      <c r="T218" s="1437" t="s">
        <v>2189</v>
      </c>
      <c r="U218" s="1439"/>
      <c r="V218" s="1441" t="str">
        <f>IFERROR(VLOOKUP(K218,【参考】数式用!$A$5:$AB$27,MATCH(U218,【参考】数式用!$B$4:$AB$4,0)+1,0),"")</f>
        <v/>
      </c>
      <c r="W218" s="1443"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89">
        <f>IFERROR(IF(OR(N221="ベア加算",N221=""),0, IF(OR(U218="新加算Ⅰ",U218="新加算Ⅱ",U218="新加算Ⅲ",U218="新加算Ⅳ"),ROUNDDOWN(ROUND(L218*VLOOKUP(K218,【参考】数式用!$A$5:$I$27,MATCH("ベア加算",【参考】数式用!$B$4:$I$4,0)+1,0),0)*M218,0)*AG218,0)),"")</f>
        <v>0</v>
      </c>
      <c r="AN218" s="1359"/>
      <c r="AO218" s="1391"/>
      <c r="AP218" s="1395"/>
      <c r="AQ218" s="1395"/>
      <c r="AR218" s="1397"/>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4"/>
      <c r="B219" s="1301"/>
      <c r="C219" s="1302"/>
      <c r="D219" s="1302"/>
      <c r="E219" s="1302"/>
      <c r="F219" s="1303"/>
      <c r="G219" s="1268"/>
      <c r="H219" s="1268"/>
      <c r="I219" s="1268"/>
      <c r="J219" s="1423"/>
      <c r="K219" s="1268"/>
      <c r="L219" s="1274"/>
      <c r="M219" s="1446"/>
      <c r="N219" s="1399" t="str">
        <f>IF('別紙様式2-2（４・５月分）'!Q168="","",'別紙様式2-2（４・５月分）'!Q168)</f>
        <v/>
      </c>
      <c r="O219" s="1426"/>
      <c r="P219" s="1432"/>
      <c r="Q219" s="1433"/>
      <c r="R219" s="1434"/>
      <c r="S219" s="1436"/>
      <c r="T219" s="1438"/>
      <c r="U219" s="1440"/>
      <c r="V219" s="1442"/>
      <c r="W219" s="1444"/>
      <c r="X219" s="1378"/>
      <c r="Y219" s="1380"/>
      <c r="Z219" s="1378"/>
      <c r="AA219" s="1380"/>
      <c r="AB219" s="1378"/>
      <c r="AC219" s="1380"/>
      <c r="AD219" s="1378"/>
      <c r="AE219" s="1380"/>
      <c r="AF219" s="1380"/>
      <c r="AG219" s="1380"/>
      <c r="AH219" s="1382"/>
      <c r="AI219" s="1384"/>
      <c r="AJ219" s="1386"/>
      <c r="AK219" s="1388"/>
      <c r="AL219" s="1364"/>
      <c r="AM219" s="1390"/>
      <c r="AN219" s="1360"/>
      <c r="AO219" s="1392"/>
      <c r="AP219" s="1396"/>
      <c r="AQ219" s="1396"/>
      <c r="AR219" s="1398"/>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23"/>
      <c r="K220" s="1268"/>
      <c r="L220" s="1274"/>
      <c r="M220" s="1446"/>
      <c r="N220" s="1400"/>
      <c r="O220" s="1427"/>
      <c r="P220" s="1401" t="s">
        <v>2196</v>
      </c>
      <c r="Q220" s="1403" t="str">
        <f>IFERROR(VLOOKUP('別紙様式2-2（４・５月分）'!AR167,【参考】数式用!$AT$5:$AV$22,3,FALSE),"")</f>
        <v/>
      </c>
      <c r="R220" s="1405" t="s">
        <v>2207</v>
      </c>
      <c r="S220" s="1445" t="str">
        <f>IFERROR(VLOOKUP(K218,【参考】数式用!$A$5:$AB$27,MATCH(Q220,【参考】数式用!$B$4:$AB$4,0)+1,0),"")</f>
        <v/>
      </c>
      <c r="T220" s="1409" t="s">
        <v>231</v>
      </c>
      <c r="U220" s="1411"/>
      <c r="V220" s="1413" t="str">
        <f>IFERROR(VLOOKUP(K218,【参考】数式用!$A$5:$AB$27,MATCH(U220,【参考】数式用!$B$4:$AB$4,0)+1,0),"")</f>
        <v/>
      </c>
      <c r="W220" s="1415" t="s">
        <v>19</v>
      </c>
      <c r="X220" s="1417">
        <v>7</v>
      </c>
      <c r="Y220" s="1365" t="s">
        <v>10</v>
      </c>
      <c r="Z220" s="1417">
        <v>4</v>
      </c>
      <c r="AA220" s="1365" t="s">
        <v>45</v>
      </c>
      <c r="AB220" s="1417">
        <v>8</v>
      </c>
      <c r="AC220" s="1365" t="s">
        <v>10</v>
      </c>
      <c r="AD220" s="1417">
        <v>3</v>
      </c>
      <c r="AE220" s="1365" t="s">
        <v>13</v>
      </c>
      <c r="AF220" s="1365" t="s">
        <v>24</v>
      </c>
      <c r="AG220" s="1365">
        <f>IF(X220&gt;=1,(AB220*12+AD220)-(X220*12+Z220)+1,"")</f>
        <v>12</v>
      </c>
      <c r="AH220" s="1367" t="s">
        <v>38</v>
      </c>
      <c r="AI220" s="1369" t="str">
        <f>IFERROR(ROUNDDOWN(ROUND(L218*V220,0)*M218,0)*AG220,"")</f>
        <v/>
      </c>
      <c r="AJ220" s="1371" t="str">
        <f>IFERROR(ROUNDDOWN(ROUND((L218*(V220-AX218)),0)*M218,0)*AG220,"")</f>
        <v/>
      </c>
      <c r="AK220" s="1373">
        <f>IFERROR(IF(OR(N218="",N219="",N221=""),0,ROUNDDOWN(ROUNDDOWN(ROUND(L218*VLOOKUP(K218,【参考】数式用!$A$5:$AB$27,MATCH("新加算Ⅳ",【参考】数式用!$B$4:$AB$4,0)+1,0),0)*M218,0)*AG220*0.5,0)),"")</f>
        <v>0</v>
      </c>
      <c r="AL220" s="1361" t="str">
        <f t="shared" ref="AL220" si="162">IF(U220&lt;&gt;"","新規に適用","")</f>
        <v/>
      </c>
      <c r="AM220" s="1375">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3"/>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5"/>
      <c r="B221" s="1419"/>
      <c r="C221" s="1420"/>
      <c r="D221" s="1420"/>
      <c r="E221" s="1420"/>
      <c r="F221" s="1421"/>
      <c r="G221" s="1269"/>
      <c r="H221" s="1269"/>
      <c r="I221" s="1269"/>
      <c r="J221" s="1424"/>
      <c r="K221" s="1269"/>
      <c r="L221" s="1275"/>
      <c r="M221" s="1447"/>
      <c r="N221" s="662" t="str">
        <f>IF('別紙様式2-2（４・５月分）'!Q169="","",'別紙様式2-2（４・５月分）'!Q169)</f>
        <v/>
      </c>
      <c r="O221" s="1428"/>
      <c r="P221" s="1402"/>
      <c r="Q221" s="1404"/>
      <c r="R221" s="1406"/>
      <c r="S221" s="1408"/>
      <c r="T221" s="1410"/>
      <c r="U221" s="1412"/>
      <c r="V221" s="1414"/>
      <c r="W221" s="1416"/>
      <c r="X221" s="1418"/>
      <c r="Y221" s="1366"/>
      <c r="Z221" s="1418"/>
      <c r="AA221" s="1366"/>
      <c r="AB221" s="1418"/>
      <c r="AC221" s="1366"/>
      <c r="AD221" s="1418"/>
      <c r="AE221" s="1366"/>
      <c r="AF221" s="1366"/>
      <c r="AG221" s="1366"/>
      <c r="AH221" s="1368"/>
      <c r="AI221" s="1370"/>
      <c r="AJ221" s="1372"/>
      <c r="AK221" s="1374"/>
      <c r="AL221" s="1362"/>
      <c r="AM221" s="1376"/>
      <c r="AN221" s="1346"/>
      <c r="AO221" s="1346"/>
      <c r="AP221" s="1394"/>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3">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2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25" t="str">
        <f>IF(SUM('別紙様式2-2（４・５月分）'!R170:R172)=0,"",SUM('別紙様式2-2（４・５月分）'!R170:R172))</f>
        <v/>
      </c>
      <c r="P222" s="1429" t="str">
        <f>IFERROR(VLOOKUP('別紙様式2-2（４・５月分）'!AR170,【参考】数式用!$AT$5:$AU$22,2,FALSE),"")</f>
        <v/>
      </c>
      <c r="Q222" s="1430"/>
      <c r="R222" s="1431"/>
      <c r="S222" s="1435" t="str">
        <f>IFERROR(VLOOKUP(K222,【参考】数式用!$A$5:$AB$27,MATCH(P222,【参考】数式用!$B$4:$AB$4,0)+1,0),"")</f>
        <v/>
      </c>
      <c r="T222" s="1437" t="s">
        <v>2189</v>
      </c>
      <c r="U222" s="1439"/>
      <c r="V222" s="1441" t="str">
        <f>IFERROR(VLOOKUP(K222,【参考】数式用!$A$5:$AB$27,MATCH(U222,【参考】数式用!$B$4:$AB$4,0)+1,0),"")</f>
        <v/>
      </c>
      <c r="W222" s="1443"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89">
        <f>IFERROR(IF(OR(N225="ベア加算",N225=""),0, IF(OR(U222="新加算Ⅰ",U222="新加算Ⅱ",U222="新加算Ⅲ",U222="新加算Ⅳ"),ROUNDDOWN(ROUND(L222*VLOOKUP(K222,【参考】数式用!$A$5:$I$27,MATCH("ベア加算",【参考】数式用!$B$4:$I$4,0)+1,0),0)*M222,0)*AG222,0)),"")</f>
        <v>0</v>
      </c>
      <c r="AN222" s="1359"/>
      <c r="AO222" s="1391"/>
      <c r="AP222" s="1395"/>
      <c r="AQ222" s="1395"/>
      <c r="AR222" s="1397"/>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4"/>
      <c r="B223" s="1301"/>
      <c r="C223" s="1302"/>
      <c r="D223" s="1302"/>
      <c r="E223" s="1302"/>
      <c r="F223" s="1303"/>
      <c r="G223" s="1268"/>
      <c r="H223" s="1268"/>
      <c r="I223" s="1268"/>
      <c r="J223" s="1423"/>
      <c r="K223" s="1268"/>
      <c r="L223" s="1274"/>
      <c r="M223" s="1277"/>
      <c r="N223" s="1399" t="str">
        <f>IF('別紙様式2-2（４・５月分）'!Q171="","",'別紙様式2-2（４・５月分）'!Q171)</f>
        <v/>
      </c>
      <c r="O223" s="1426"/>
      <c r="P223" s="1432"/>
      <c r="Q223" s="1433"/>
      <c r="R223" s="1434"/>
      <c r="S223" s="1436"/>
      <c r="T223" s="1438"/>
      <c r="U223" s="1440"/>
      <c r="V223" s="1442"/>
      <c r="W223" s="1444"/>
      <c r="X223" s="1378"/>
      <c r="Y223" s="1380"/>
      <c r="Z223" s="1378"/>
      <c r="AA223" s="1380"/>
      <c r="AB223" s="1378"/>
      <c r="AC223" s="1380"/>
      <c r="AD223" s="1378"/>
      <c r="AE223" s="1380"/>
      <c r="AF223" s="1380"/>
      <c r="AG223" s="1380"/>
      <c r="AH223" s="1382"/>
      <c r="AI223" s="1384"/>
      <c r="AJ223" s="1386"/>
      <c r="AK223" s="1388"/>
      <c r="AL223" s="1364"/>
      <c r="AM223" s="1390"/>
      <c r="AN223" s="1360"/>
      <c r="AO223" s="1392"/>
      <c r="AP223" s="1396"/>
      <c r="AQ223" s="1396"/>
      <c r="AR223" s="1398"/>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23"/>
      <c r="K224" s="1268"/>
      <c r="L224" s="1274"/>
      <c r="M224" s="1277"/>
      <c r="N224" s="1400"/>
      <c r="O224" s="1427"/>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65" t="s">
        <v>10</v>
      </c>
      <c r="Z224" s="1417">
        <v>4</v>
      </c>
      <c r="AA224" s="1365" t="s">
        <v>45</v>
      </c>
      <c r="AB224" s="1417">
        <v>8</v>
      </c>
      <c r="AC224" s="1365" t="s">
        <v>10</v>
      </c>
      <c r="AD224" s="1417">
        <v>3</v>
      </c>
      <c r="AE224" s="1365" t="s">
        <v>13</v>
      </c>
      <c r="AF224" s="1365" t="s">
        <v>24</v>
      </c>
      <c r="AG224" s="1365">
        <f>IF(X224&gt;=1,(AB224*12+AD224)-(X224*12+Z224)+1,"")</f>
        <v>12</v>
      </c>
      <c r="AH224" s="1367" t="s">
        <v>38</v>
      </c>
      <c r="AI224" s="1369" t="str">
        <f>IFERROR(ROUNDDOWN(ROUND(L222*V224,0)*M222,0)*AG224,"")</f>
        <v/>
      </c>
      <c r="AJ224" s="1371" t="str">
        <f>IFERROR(ROUNDDOWN(ROUND((L222*(V224-AX222)),0)*M222,0)*AG224,"")</f>
        <v/>
      </c>
      <c r="AK224" s="1373">
        <f>IFERROR(IF(OR(N222="",N223="",N225=""),0,ROUNDDOWN(ROUNDDOWN(ROUND(L222*VLOOKUP(K222,【参考】数式用!$A$5:$AB$27,MATCH("新加算Ⅳ",【参考】数式用!$B$4:$AB$4,0)+1,0),0)*M222,0)*AG224*0.5,0)),"")</f>
        <v>0</v>
      </c>
      <c r="AL224" s="1361" t="str">
        <f t="shared" ref="AL224" si="165">IF(U224&lt;&gt;"","新規に適用","")</f>
        <v/>
      </c>
      <c r="AM224" s="1375">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3"/>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5"/>
      <c r="B225" s="1419"/>
      <c r="C225" s="1420"/>
      <c r="D225" s="1420"/>
      <c r="E225" s="1420"/>
      <c r="F225" s="1421"/>
      <c r="G225" s="1269"/>
      <c r="H225" s="1269"/>
      <c r="I225" s="1269"/>
      <c r="J225" s="1424"/>
      <c r="K225" s="1269"/>
      <c r="L225" s="1275"/>
      <c r="M225" s="1278"/>
      <c r="N225" s="662" t="str">
        <f>IF('別紙様式2-2（４・５月分）'!Q172="","",'別紙様式2-2（４・５月分）'!Q172)</f>
        <v/>
      </c>
      <c r="O225" s="1428"/>
      <c r="P225" s="1402"/>
      <c r="Q225" s="1404"/>
      <c r="R225" s="1406"/>
      <c r="S225" s="1408"/>
      <c r="T225" s="1410"/>
      <c r="U225" s="1412"/>
      <c r="V225" s="1414"/>
      <c r="W225" s="1416"/>
      <c r="X225" s="1418"/>
      <c r="Y225" s="1366"/>
      <c r="Z225" s="1418"/>
      <c r="AA225" s="1366"/>
      <c r="AB225" s="1418"/>
      <c r="AC225" s="1366"/>
      <c r="AD225" s="1418"/>
      <c r="AE225" s="1366"/>
      <c r="AF225" s="1366"/>
      <c r="AG225" s="1366"/>
      <c r="AH225" s="1368"/>
      <c r="AI225" s="1370"/>
      <c r="AJ225" s="1372"/>
      <c r="AK225" s="1374"/>
      <c r="AL225" s="1362"/>
      <c r="AM225" s="1376"/>
      <c r="AN225" s="1346"/>
      <c r="AO225" s="1346"/>
      <c r="AP225" s="1394"/>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23" t="str">
        <f>IF(基本情報入力シート!X107="","",基本情報入力シート!X107)</f>
        <v/>
      </c>
      <c r="K226" s="1268" t="str">
        <f>IF(基本情報入力シート!Y107="","",基本情報入力シート!Y107)</f>
        <v/>
      </c>
      <c r="L226" s="1274" t="str">
        <f>IF(基本情報入力シート!AB107="","",基本情報入力シート!AB107)</f>
        <v/>
      </c>
      <c r="M226" s="1446" t="str">
        <f>IF(基本情報入力シート!AC107="","",基本情報入力シート!AC107)</f>
        <v/>
      </c>
      <c r="N226" s="659" t="str">
        <f>IF('別紙様式2-2（４・５月分）'!Q173="","",'別紙様式2-2（４・５月分）'!Q173)</f>
        <v/>
      </c>
      <c r="O226" s="1425" t="str">
        <f>IF(SUM('別紙様式2-2（４・５月分）'!R173:R175)=0,"",SUM('別紙様式2-2（４・５月分）'!R173:R175))</f>
        <v/>
      </c>
      <c r="P226" s="1429" t="str">
        <f>IFERROR(VLOOKUP('別紙様式2-2（４・５月分）'!AR173,【参考】数式用!$AT$5:$AU$22,2,FALSE),"")</f>
        <v/>
      </c>
      <c r="Q226" s="1430"/>
      <c r="R226" s="1431"/>
      <c r="S226" s="1435" t="str">
        <f>IFERROR(VLOOKUP(K226,【参考】数式用!$A$5:$AB$27,MATCH(P226,【参考】数式用!$B$4:$AB$4,0)+1,0),"")</f>
        <v/>
      </c>
      <c r="T226" s="1437" t="s">
        <v>2189</v>
      </c>
      <c r="U226" s="1439"/>
      <c r="V226" s="1441" t="str">
        <f>IFERROR(VLOOKUP(K226,【参考】数式用!$A$5:$AB$27,MATCH(U226,【参考】数式用!$B$4:$AB$4,0)+1,0),"")</f>
        <v/>
      </c>
      <c r="W226" s="1443"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89">
        <f>IFERROR(IF(OR(N229="ベア加算",N229=""),0, IF(OR(U226="新加算Ⅰ",U226="新加算Ⅱ",U226="新加算Ⅲ",U226="新加算Ⅳ"),ROUNDDOWN(ROUND(L226*VLOOKUP(K226,【参考】数式用!$A$5:$I$27,MATCH("ベア加算",【参考】数式用!$B$4:$I$4,0)+1,0),0)*M226,0)*AG226,0)),"")</f>
        <v>0</v>
      </c>
      <c r="AN226" s="1359"/>
      <c r="AO226" s="1391"/>
      <c r="AP226" s="1395"/>
      <c r="AQ226" s="1395"/>
      <c r="AR226" s="1397"/>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4"/>
      <c r="B227" s="1301"/>
      <c r="C227" s="1302"/>
      <c r="D227" s="1302"/>
      <c r="E227" s="1302"/>
      <c r="F227" s="1303"/>
      <c r="G227" s="1268"/>
      <c r="H227" s="1268"/>
      <c r="I227" s="1268"/>
      <c r="J227" s="1423"/>
      <c r="K227" s="1268"/>
      <c r="L227" s="1274"/>
      <c r="M227" s="1446"/>
      <c r="N227" s="1399" t="str">
        <f>IF('別紙様式2-2（４・５月分）'!Q174="","",'別紙様式2-2（４・５月分）'!Q174)</f>
        <v/>
      </c>
      <c r="O227" s="1426"/>
      <c r="P227" s="1432"/>
      <c r="Q227" s="1433"/>
      <c r="R227" s="1434"/>
      <c r="S227" s="1436"/>
      <c r="T227" s="1438"/>
      <c r="U227" s="1440"/>
      <c r="V227" s="1442"/>
      <c r="W227" s="1444"/>
      <c r="X227" s="1378"/>
      <c r="Y227" s="1380"/>
      <c r="Z227" s="1378"/>
      <c r="AA227" s="1380"/>
      <c r="AB227" s="1378"/>
      <c r="AC227" s="1380"/>
      <c r="AD227" s="1378"/>
      <c r="AE227" s="1380"/>
      <c r="AF227" s="1380"/>
      <c r="AG227" s="1380"/>
      <c r="AH227" s="1382"/>
      <c r="AI227" s="1384"/>
      <c r="AJ227" s="1386"/>
      <c r="AK227" s="1388"/>
      <c r="AL227" s="1364"/>
      <c r="AM227" s="1390"/>
      <c r="AN227" s="1360"/>
      <c r="AO227" s="1392"/>
      <c r="AP227" s="1396"/>
      <c r="AQ227" s="1396"/>
      <c r="AR227" s="1398"/>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23"/>
      <c r="K228" s="1268"/>
      <c r="L228" s="1274"/>
      <c r="M228" s="1446"/>
      <c r="N228" s="1400"/>
      <c r="O228" s="1427"/>
      <c r="P228" s="1401" t="s">
        <v>2196</v>
      </c>
      <c r="Q228" s="1403" t="str">
        <f>IFERROR(VLOOKUP('別紙様式2-2（４・５月分）'!AR173,【参考】数式用!$AT$5:$AV$22,3,FALSE),"")</f>
        <v/>
      </c>
      <c r="R228" s="1405" t="s">
        <v>2207</v>
      </c>
      <c r="S228" s="1445" t="str">
        <f>IFERROR(VLOOKUP(K226,【参考】数式用!$A$5:$AB$27,MATCH(Q228,【参考】数式用!$B$4:$AB$4,0)+1,0),"")</f>
        <v/>
      </c>
      <c r="T228" s="1409" t="s">
        <v>231</v>
      </c>
      <c r="U228" s="1411"/>
      <c r="V228" s="1413" t="str">
        <f>IFERROR(VLOOKUP(K226,【参考】数式用!$A$5:$AB$27,MATCH(U228,【参考】数式用!$B$4:$AB$4,0)+1,0),"")</f>
        <v/>
      </c>
      <c r="W228" s="1415" t="s">
        <v>19</v>
      </c>
      <c r="X228" s="1417">
        <v>7</v>
      </c>
      <c r="Y228" s="1365" t="s">
        <v>10</v>
      </c>
      <c r="Z228" s="1417">
        <v>4</v>
      </c>
      <c r="AA228" s="1365" t="s">
        <v>45</v>
      </c>
      <c r="AB228" s="1417">
        <v>8</v>
      </c>
      <c r="AC228" s="1365" t="s">
        <v>10</v>
      </c>
      <c r="AD228" s="1417">
        <v>3</v>
      </c>
      <c r="AE228" s="1365" t="s">
        <v>13</v>
      </c>
      <c r="AF228" s="1365" t="s">
        <v>24</v>
      </c>
      <c r="AG228" s="1365">
        <f>IF(X228&gt;=1,(AB228*12+AD228)-(X228*12+Z228)+1,"")</f>
        <v>12</v>
      </c>
      <c r="AH228" s="1367" t="s">
        <v>38</v>
      </c>
      <c r="AI228" s="1369" t="str">
        <f>IFERROR(ROUNDDOWN(ROUND(L226*V228,0)*M226,0)*AG228,"")</f>
        <v/>
      </c>
      <c r="AJ228" s="1371" t="str">
        <f>IFERROR(ROUNDDOWN(ROUND((L226*(V228-AX226)),0)*M226,0)*AG228,"")</f>
        <v/>
      </c>
      <c r="AK228" s="1373">
        <f>IFERROR(IF(OR(N226="",N227="",N229=""),0,ROUNDDOWN(ROUNDDOWN(ROUND(L226*VLOOKUP(K226,【参考】数式用!$A$5:$AB$27,MATCH("新加算Ⅳ",【参考】数式用!$B$4:$AB$4,0)+1,0),0)*M226,0)*AG228*0.5,0)),"")</f>
        <v>0</v>
      </c>
      <c r="AL228" s="1361" t="str">
        <f t="shared" ref="AL228" si="168">IF(U228&lt;&gt;"","新規に適用","")</f>
        <v/>
      </c>
      <c r="AM228" s="1375">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3"/>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5"/>
      <c r="B229" s="1419"/>
      <c r="C229" s="1420"/>
      <c r="D229" s="1420"/>
      <c r="E229" s="1420"/>
      <c r="F229" s="1421"/>
      <c r="G229" s="1269"/>
      <c r="H229" s="1269"/>
      <c r="I229" s="1269"/>
      <c r="J229" s="1424"/>
      <c r="K229" s="1269"/>
      <c r="L229" s="1275"/>
      <c r="M229" s="1447"/>
      <c r="N229" s="662" t="str">
        <f>IF('別紙様式2-2（４・５月分）'!Q175="","",'別紙様式2-2（４・５月分）'!Q175)</f>
        <v/>
      </c>
      <c r="O229" s="1428"/>
      <c r="P229" s="1402"/>
      <c r="Q229" s="1404"/>
      <c r="R229" s="1406"/>
      <c r="S229" s="1408"/>
      <c r="T229" s="1410"/>
      <c r="U229" s="1412"/>
      <c r="V229" s="1414"/>
      <c r="W229" s="1416"/>
      <c r="X229" s="1418"/>
      <c r="Y229" s="1366"/>
      <c r="Z229" s="1418"/>
      <c r="AA229" s="1366"/>
      <c r="AB229" s="1418"/>
      <c r="AC229" s="1366"/>
      <c r="AD229" s="1418"/>
      <c r="AE229" s="1366"/>
      <c r="AF229" s="1366"/>
      <c r="AG229" s="1366"/>
      <c r="AH229" s="1368"/>
      <c r="AI229" s="1370"/>
      <c r="AJ229" s="1372"/>
      <c r="AK229" s="1374"/>
      <c r="AL229" s="1362"/>
      <c r="AM229" s="1376"/>
      <c r="AN229" s="1346"/>
      <c r="AO229" s="1346"/>
      <c r="AP229" s="1394"/>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3">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2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25" t="str">
        <f>IF(SUM('別紙様式2-2（４・５月分）'!R176:R178)=0,"",SUM('別紙様式2-2（４・５月分）'!R176:R178))</f>
        <v/>
      </c>
      <c r="P230" s="1429" t="str">
        <f>IFERROR(VLOOKUP('別紙様式2-2（４・５月分）'!AR176,【参考】数式用!$AT$5:$AU$22,2,FALSE),"")</f>
        <v/>
      </c>
      <c r="Q230" s="1430"/>
      <c r="R230" s="1431"/>
      <c r="S230" s="1435" t="str">
        <f>IFERROR(VLOOKUP(K230,【参考】数式用!$A$5:$AB$27,MATCH(P230,【参考】数式用!$B$4:$AB$4,0)+1,0),"")</f>
        <v/>
      </c>
      <c r="T230" s="1437" t="s">
        <v>2189</v>
      </c>
      <c r="U230" s="1439"/>
      <c r="V230" s="1441" t="str">
        <f>IFERROR(VLOOKUP(K230,【参考】数式用!$A$5:$AB$27,MATCH(U230,【参考】数式用!$B$4:$AB$4,0)+1,0),"")</f>
        <v/>
      </c>
      <c r="W230" s="1443"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89">
        <f>IFERROR(IF(OR(N233="ベア加算",N233=""),0, IF(OR(U230="新加算Ⅰ",U230="新加算Ⅱ",U230="新加算Ⅲ",U230="新加算Ⅳ"),ROUNDDOWN(ROUND(L230*VLOOKUP(K230,【参考】数式用!$A$5:$I$27,MATCH("ベア加算",【参考】数式用!$B$4:$I$4,0)+1,0),0)*M230,0)*AG230,0)),"")</f>
        <v>0</v>
      </c>
      <c r="AN230" s="1359"/>
      <c r="AO230" s="1391"/>
      <c r="AP230" s="1395"/>
      <c r="AQ230" s="1395"/>
      <c r="AR230" s="1397"/>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4"/>
      <c r="B231" s="1301"/>
      <c r="C231" s="1302"/>
      <c r="D231" s="1302"/>
      <c r="E231" s="1302"/>
      <c r="F231" s="1303"/>
      <c r="G231" s="1268"/>
      <c r="H231" s="1268"/>
      <c r="I231" s="1268"/>
      <c r="J231" s="1423"/>
      <c r="K231" s="1268"/>
      <c r="L231" s="1274"/>
      <c r="M231" s="1277"/>
      <c r="N231" s="1399" t="str">
        <f>IF('別紙様式2-2（４・５月分）'!Q177="","",'別紙様式2-2（４・５月分）'!Q177)</f>
        <v/>
      </c>
      <c r="O231" s="1426"/>
      <c r="P231" s="1432"/>
      <c r="Q231" s="1433"/>
      <c r="R231" s="1434"/>
      <c r="S231" s="1436"/>
      <c r="T231" s="1438"/>
      <c r="U231" s="1440"/>
      <c r="V231" s="1442"/>
      <c r="W231" s="1444"/>
      <c r="X231" s="1378"/>
      <c r="Y231" s="1380"/>
      <c r="Z231" s="1378"/>
      <c r="AA231" s="1380"/>
      <c r="AB231" s="1378"/>
      <c r="AC231" s="1380"/>
      <c r="AD231" s="1378"/>
      <c r="AE231" s="1380"/>
      <c r="AF231" s="1380"/>
      <c r="AG231" s="1380"/>
      <c r="AH231" s="1382"/>
      <c r="AI231" s="1384"/>
      <c r="AJ231" s="1386"/>
      <c r="AK231" s="1388"/>
      <c r="AL231" s="1364"/>
      <c r="AM231" s="1390"/>
      <c r="AN231" s="1360"/>
      <c r="AO231" s="1392"/>
      <c r="AP231" s="1396"/>
      <c r="AQ231" s="1396"/>
      <c r="AR231" s="1398"/>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23"/>
      <c r="K232" s="1268"/>
      <c r="L232" s="1274"/>
      <c r="M232" s="1277"/>
      <c r="N232" s="1400"/>
      <c r="O232" s="1427"/>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65" t="s">
        <v>10</v>
      </c>
      <c r="Z232" s="1417">
        <v>4</v>
      </c>
      <c r="AA232" s="1365" t="s">
        <v>45</v>
      </c>
      <c r="AB232" s="1417">
        <v>8</v>
      </c>
      <c r="AC232" s="1365" t="s">
        <v>10</v>
      </c>
      <c r="AD232" s="1417">
        <v>3</v>
      </c>
      <c r="AE232" s="1365" t="s">
        <v>13</v>
      </c>
      <c r="AF232" s="1365" t="s">
        <v>24</v>
      </c>
      <c r="AG232" s="1365">
        <f>IF(X232&gt;=1,(AB232*12+AD232)-(X232*12+Z232)+1,"")</f>
        <v>12</v>
      </c>
      <c r="AH232" s="1367" t="s">
        <v>38</v>
      </c>
      <c r="AI232" s="1369" t="str">
        <f>IFERROR(ROUNDDOWN(ROUND(L230*V232,0)*M230,0)*AG232,"")</f>
        <v/>
      </c>
      <c r="AJ232" s="1371" t="str">
        <f>IFERROR(ROUNDDOWN(ROUND((L230*(V232-AX230)),0)*M230,0)*AG232,"")</f>
        <v/>
      </c>
      <c r="AK232" s="1373">
        <f>IFERROR(IF(OR(N230="",N231="",N233=""),0,ROUNDDOWN(ROUNDDOWN(ROUND(L230*VLOOKUP(K230,【参考】数式用!$A$5:$AB$27,MATCH("新加算Ⅳ",【参考】数式用!$B$4:$AB$4,0)+1,0),0)*M230,0)*AG232*0.5,0)),"")</f>
        <v>0</v>
      </c>
      <c r="AL232" s="1361" t="str">
        <f t="shared" ref="AL232" si="171">IF(U232&lt;&gt;"","新規に適用","")</f>
        <v/>
      </c>
      <c r="AM232" s="1375">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3"/>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5"/>
      <c r="B233" s="1419"/>
      <c r="C233" s="1420"/>
      <c r="D233" s="1420"/>
      <c r="E233" s="1420"/>
      <c r="F233" s="1421"/>
      <c r="G233" s="1269"/>
      <c r="H233" s="1269"/>
      <c r="I233" s="1269"/>
      <c r="J233" s="1424"/>
      <c r="K233" s="1269"/>
      <c r="L233" s="1275"/>
      <c r="M233" s="1278"/>
      <c r="N233" s="662" t="str">
        <f>IF('別紙様式2-2（４・５月分）'!Q178="","",'別紙様式2-2（４・５月分）'!Q178)</f>
        <v/>
      </c>
      <c r="O233" s="1428"/>
      <c r="P233" s="1402"/>
      <c r="Q233" s="1404"/>
      <c r="R233" s="1406"/>
      <c r="S233" s="1408"/>
      <c r="T233" s="1410"/>
      <c r="U233" s="1412"/>
      <c r="V233" s="1414"/>
      <c r="W233" s="1416"/>
      <c r="X233" s="1418"/>
      <c r="Y233" s="1366"/>
      <c r="Z233" s="1418"/>
      <c r="AA233" s="1366"/>
      <c r="AB233" s="1418"/>
      <c r="AC233" s="1366"/>
      <c r="AD233" s="1418"/>
      <c r="AE233" s="1366"/>
      <c r="AF233" s="1366"/>
      <c r="AG233" s="1366"/>
      <c r="AH233" s="1368"/>
      <c r="AI233" s="1370"/>
      <c r="AJ233" s="1372"/>
      <c r="AK233" s="1374"/>
      <c r="AL233" s="1362"/>
      <c r="AM233" s="1376"/>
      <c r="AN233" s="1346"/>
      <c r="AO233" s="1346"/>
      <c r="AP233" s="1394"/>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23" t="str">
        <f>IF(基本情報入力シート!X109="","",基本情報入力シート!X109)</f>
        <v/>
      </c>
      <c r="K234" s="1268" t="str">
        <f>IF(基本情報入力シート!Y109="","",基本情報入力シート!Y109)</f>
        <v/>
      </c>
      <c r="L234" s="1274" t="str">
        <f>IF(基本情報入力シート!AB109="","",基本情報入力シート!AB109)</f>
        <v/>
      </c>
      <c r="M234" s="1446" t="str">
        <f>IF(基本情報入力シート!AC109="","",基本情報入力シート!AC109)</f>
        <v/>
      </c>
      <c r="N234" s="659" t="str">
        <f>IF('別紙様式2-2（４・５月分）'!Q179="","",'別紙様式2-2（４・５月分）'!Q179)</f>
        <v/>
      </c>
      <c r="O234" s="1425" t="str">
        <f>IF(SUM('別紙様式2-2（４・５月分）'!R179:R181)=0,"",SUM('別紙様式2-2（４・５月分）'!R179:R181))</f>
        <v/>
      </c>
      <c r="P234" s="1429" t="str">
        <f>IFERROR(VLOOKUP('別紙様式2-2（４・５月分）'!AR179,【参考】数式用!$AT$5:$AU$22,2,FALSE),"")</f>
        <v/>
      </c>
      <c r="Q234" s="1430"/>
      <c r="R234" s="1431"/>
      <c r="S234" s="1435" t="str">
        <f>IFERROR(VLOOKUP(K234,【参考】数式用!$A$5:$AB$27,MATCH(P234,【参考】数式用!$B$4:$AB$4,0)+1,0),"")</f>
        <v/>
      </c>
      <c r="T234" s="1437" t="s">
        <v>2189</v>
      </c>
      <c r="U234" s="1439"/>
      <c r="V234" s="1441" t="str">
        <f>IFERROR(VLOOKUP(K234,【参考】数式用!$A$5:$AB$27,MATCH(U234,【参考】数式用!$B$4:$AB$4,0)+1,0),"")</f>
        <v/>
      </c>
      <c r="W234" s="1443"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89">
        <f>IFERROR(IF(OR(N237="ベア加算",N237=""),0, IF(OR(U234="新加算Ⅰ",U234="新加算Ⅱ",U234="新加算Ⅲ",U234="新加算Ⅳ"),ROUNDDOWN(ROUND(L234*VLOOKUP(K234,【参考】数式用!$A$5:$I$27,MATCH("ベア加算",【参考】数式用!$B$4:$I$4,0)+1,0),0)*M234,0)*AG234,0)),"")</f>
        <v>0</v>
      </c>
      <c r="AN234" s="1359"/>
      <c r="AO234" s="1391"/>
      <c r="AP234" s="1395"/>
      <c r="AQ234" s="1395"/>
      <c r="AR234" s="1397"/>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4"/>
      <c r="B235" s="1301"/>
      <c r="C235" s="1302"/>
      <c r="D235" s="1302"/>
      <c r="E235" s="1302"/>
      <c r="F235" s="1303"/>
      <c r="G235" s="1268"/>
      <c r="H235" s="1268"/>
      <c r="I235" s="1268"/>
      <c r="J235" s="1423"/>
      <c r="K235" s="1268"/>
      <c r="L235" s="1274"/>
      <c r="M235" s="1446"/>
      <c r="N235" s="1399" t="str">
        <f>IF('別紙様式2-2（４・５月分）'!Q180="","",'別紙様式2-2（４・５月分）'!Q180)</f>
        <v/>
      </c>
      <c r="O235" s="1426"/>
      <c r="P235" s="1432"/>
      <c r="Q235" s="1433"/>
      <c r="R235" s="1434"/>
      <c r="S235" s="1436"/>
      <c r="T235" s="1438"/>
      <c r="U235" s="1440"/>
      <c r="V235" s="1442"/>
      <c r="W235" s="1444"/>
      <c r="X235" s="1378"/>
      <c r="Y235" s="1380"/>
      <c r="Z235" s="1378"/>
      <c r="AA235" s="1380"/>
      <c r="AB235" s="1378"/>
      <c r="AC235" s="1380"/>
      <c r="AD235" s="1378"/>
      <c r="AE235" s="1380"/>
      <c r="AF235" s="1380"/>
      <c r="AG235" s="1380"/>
      <c r="AH235" s="1382"/>
      <c r="AI235" s="1384"/>
      <c r="AJ235" s="1386"/>
      <c r="AK235" s="1388"/>
      <c r="AL235" s="1364"/>
      <c r="AM235" s="1390"/>
      <c r="AN235" s="1360"/>
      <c r="AO235" s="1392"/>
      <c r="AP235" s="1396"/>
      <c r="AQ235" s="1396"/>
      <c r="AR235" s="1398"/>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23"/>
      <c r="K236" s="1268"/>
      <c r="L236" s="1274"/>
      <c r="M236" s="1446"/>
      <c r="N236" s="1400"/>
      <c r="O236" s="1427"/>
      <c r="P236" s="1401" t="s">
        <v>2196</v>
      </c>
      <c r="Q236" s="1403" t="str">
        <f>IFERROR(VLOOKUP('別紙様式2-2（４・５月分）'!AR179,【参考】数式用!$AT$5:$AV$22,3,FALSE),"")</f>
        <v/>
      </c>
      <c r="R236" s="1405" t="s">
        <v>2207</v>
      </c>
      <c r="S236" s="1445" t="str">
        <f>IFERROR(VLOOKUP(K234,【参考】数式用!$A$5:$AB$27,MATCH(Q236,【参考】数式用!$B$4:$AB$4,0)+1,0),"")</f>
        <v/>
      </c>
      <c r="T236" s="1409" t="s">
        <v>231</v>
      </c>
      <c r="U236" s="1411"/>
      <c r="V236" s="1413" t="str">
        <f>IFERROR(VLOOKUP(K234,【参考】数式用!$A$5:$AB$27,MATCH(U236,【参考】数式用!$B$4:$AB$4,0)+1,0),"")</f>
        <v/>
      </c>
      <c r="W236" s="1415" t="s">
        <v>19</v>
      </c>
      <c r="X236" s="1417">
        <v>7</v>
      </c>
      <c r="Y236" s="1365" t="s">
        <v>10</v>
      </c>
      <c r="Z236" s="1417">
        <v>4</v>
      </c>
      <c r="AA236" s="1365" t="s">
        <v>45</v>
      </c>
      <c r="AB236" s="1417">
        <v>8</v>
      </c>
      <c r="AC236" s="1365" t="s">
        <v>10</v>
      </c>
      <c r="AD236" s="1417">
        <v>3</v>
      </c>
      <c r="AE236" s="1365" t="s">
        <v>13</v>
      </c>
      <c r="AF236" s="1365" t="s">
        <v>24</v>
      </c>
      <c r="AG236" s="1365">
        <f>IF(X236&gt;=1,(AB236*12+AD236)-(X236*12+Z236)+1,"")</f>
        <v>12</v>
      </c>
      <c r="AH236" s="1367" t="s">
        <v>38</v>
      </c>
      <c r="AI236" s="1369" t="str">
        <f>IFERROR(ROUNDDOWN(ROUND(L234*V236,0)*M234,0)*AG236,"")</f>
        <v/>
      </c>
      <c r="AJ236" s="1371" t="str">
        <f>IFERROR(ROUNDDOWN(ROUND((L234*(V236-AX234)),0)*M234,0)*AG236,"")</f>
        <v/>
      </c>
      <c r="AK236" s="1373">
        <f>IFERROR(IF(OR(N234="",N235="",N237=""),0,ROUNDDOWN(ROUNDDOWN(ROUND(L234*VLOOKUP(K234,【参考】数式用!$A$5:$AB$27,MATCH("新加算Ⅳ",【参考】数式用!$B$4:$AB$4,0)+1,0),0)*M234,0)*AG236*0.5,0)),"")</f>
        <v>0</v>
      </c>
      <c r="AL236" s="1361" t="str">
        <f t="shared" ref="AL236" si="175">IF(U236&lt;&gt;"","新規に適用","")</f>
        <v/>
      </c>
      <c r="AM236" s="1375">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3"/>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5"/>
      <c r="B237" s="1419"/>
      <c r="C237" s="1420"/>
      <c r="D237" s="1420"/>
      <c r="E237" s="1420"/>
      <c r="F237" s="1421"/>
      <c r="G237" s="1269"/>
      <c r="H237" s="1269"/>
      <c r="I237" s="1269"/>
      <c r="J237" s="1424"/>
      <c r="K237" s="1269"/>
      <c r="L237" s="1275"/>
      <c r="M237" s="1447"/>
      <c r="N237" s="662" t="str">
        <f>IF('別紙様式2-2（４・５月分）'!Q181="","",'別紙様式2-2（４・５月分）'!Q181)</f>
        <v/>
      </c>
      <c r="O237" s="1428"/>
      <c r="P237" s="1402"/>
      <c r="Q237" s="1404"/>
      <c r="R237" s="1406"/>
      <c r="S237" s="1408"/>
      <c r="T237" s="1410"/>
      <c r="U237" s="1412"/>
      <c r="V237" s="1414"/>
      <c r="W237" s="1416"/>
      <c r="X237" s="1418"/>
      <c r="Y237" s="1366"/>
      <c r="Z237" s="1418"/>
      <c r="AA237" s="1366"/>
      <c r="AB237" s="1418"/>
      <c r="AC237" s="1366"/>
      <c r="AD237" s="1418"/>
      <c r="AE237" s="1366"/>
      <c r="AF237" s="1366"/>
      <c r="AG237" s="1366"/>
      <c r="AH237" s="1368"/>
      <c r="AI237" s="1370"/>
      <c r="AJ237" s="1372"/>
      <c r="AK237" s="1374"/>
      <c r="AL237" s="1362"/>
      <c r="AM237" s="1376"/>
      <c r="AN237" s="1346"/>
      <c r="AO237" s="1346"/>
      <c r="AP237" s="1394"/>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3">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23" t="str">
        <f>IF(基本情報入力シート!X110="","",基本情報入力シート!X110)</f>
        <v/>
      </c>
      <c r="K238" s="1268" t="str">
        <f>IF(基本情報入力シート!Y110="","",基本情報入力シート!Y110)</f>
        <v/>
      </c>
      <c r="L238" s="1274" t="str">
        <f>IF(基本情報入力シート!AB110="","",基本情報入力シート!AB110)</f>
        <v/>
      </c>
      <c r="M238" s="1446" t="str">
        <f>IF(基本情報入力シート!AC110="","",基本情報入力シート!AC110)</f>
        <v/>
      </c>
      <c r="N238" s="659" t="str">
        <f>IF('別紙様式2-2（４・５月分）'!Q182="","",'別紙様式2-2（４・５月分）'!Q182)</f>
        <v/>
      </c>
      <c r="O238" s="1425" t="str">
        <f>IF(SUM('別紙様式2-2（４・５月分）'!R182:R184)=0,"",SUM('別紙様式2-2（４・５月分）'!R182:R184))</f>
        <v/>
      </c>
      <c r="P238" s="1429" t="str">
        <f>IFERROR(VLOOKUP('別紙様式2-2（４・５月分）'!AR182,【参考】数式用!$AT$5:$AU$22,2,FALSE),"")</f>
        <v/>
      </c>
      <c r="Q238" s="1430"/>
      <c r="R238" s="1431"/>
      <c r="S238" s="1435" t="str">
        <f>IFERROR(VLOOKUP(K238,【参考】数式用!$A$5:$AB$27,MATCH(P238,【参考】数式用!$B$4:$AB$4,0)+1,0),"")</f>
        <v/>
      </c>
      <c r="T238" s="1437" t="s">
        <v>2189</v>
      </c>
      <c r="U238" s="1439"/>
      <c r="V238" s="1441" t="str">
        <f>IFERROR(VLOOKUP(K238,【参考】数式用!$A$5:$AB$27,MATCH(U238,【参考】数式用!$B$4:$AB$4,0)+1,0),"")</f>
        <v/>
      </c>
      <c r="W238" s="1443"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89">
        <f>IFERROR(IF(OR(N241="ベア加算",N241=""),0, IF(OR(U238="新加算Ⅰ",U238="新加算Ⅱ",U238="新加算Ⅲ",U238="新加算Ⅳ"),ROUNDDOWN(ROUND(L238*VLOOKUP(K238,【参考】数式用!$A$5:$I$27,MATCH("ベア加算",【参考】数式用!$B$4:$I$4,0)+1,0),0)*M238,0)*AG238,0)),"")</f>
        <v>0</v>
      </c>
      <c r="AN238" s="1359"/>
      <c r="AO238" s="1391"/>
      <c r="AP238" s="1395"/>
      <c r="AQ238" s="1395"/>
      <c r="AR238" s="1397"/>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4"/>
      <c r="B239" s="1301"/>
      <c r="C239" s="1302"/>
      <c r="D239" s="1302"/>
      <c r="E239" s="1302"/>
      <c r="F239" s="1303"/>
      <c r="G239" s="1268"/>
      <c r="H239" s="1268"/>
      <c r="I239" s="1268"/>
      <c r="J239" s="1423"/>
      <c r="K239" s="1268"/>
      <c r="L239" s="1274"/>
      <c r="M239" s="1446"/>
      <c r="N239" s="1399" t="str">
        <f>IF('別紙様式2-2（４・５月分）'!Q183="","",'別紙様式2-2（４・５月分）'!Q183)</f>
        <v/>
      </c>
      <c r="O239" s="1426"/>
      <c r="P239" s="1432"/>
      <c r="Q239" s="1433"/>
      <c r="R239" s="1434"/>
      <c r="S239" s="1436"/>
      <c r="T239" s="1438"/>
      <c r="U239" s="1440"/>
      <c r="V239" s="1442"/>
      <c r="W239" s="1444"/>
      <c r="X239" s="1378"/>
      <c r="Y239" s="1380"/>
      <c r="Z239" s="1378"/>
      <c r="AA239" s="1380"/>
      <c r="AB239" s="1378"/>
      <c r="AC239" s="1380"/>
      <c r="AD239" s="1378"/>
      <c r="AE239" s="1380"/>
      <c r="AF239" s="1380"/>
      <c r="AG239" s="1380"/>
      <c r="AH239" s="1382"/>
      <c r="AI239" s="1384"/>
      <c r="AJ239" s="1386"/>
      <c r="AK239" s="1388"/>
      <c r="AL239" s="1364"/>
      <c r="AM239" s="1390"/>
      <c r="AN239" s="1360"/>
      <c r="AO239" s="1392"/>
      <c r="AP239" s="1396"/>
      <c r="AQ239" s="1396"/>
      <c r="AR239" s="1398"/>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23"/>
      <c r="K240" s="1268"/>
      <c r="L240" s="1274"/>
      <c r="M240" s="1446"/>
      <c r="N240" s="1400"/>
      <c r="O240" s="1427"/>
      <c r="P240" s="1401" t="s">
        <v>2196</v>
      </c>
      <c r="Q240" s="1403" t="str">
        <f>IFERROR(VLOOKUP('別紙様式2-2（４・５月分）'!AR182,【参考】数式用!$AT$5:$AV$22,3,FALSE),"")</f>
        <v/>
      </c>
      <c r="R240" s="1405" t="s">
        <v>2207</v>
      </c>
      <c r="S240" s="1445" t="str">
        <f>IFERROR(VLOOKUP(K238,【参考】数式用!$A$5:$AB$27,MATCH(Q240,【参考】数式用!$B$4:$AB$4,0)+1,0),"")</f>
        <v/>
      </c>
      <c r="T240" s="1409" t="s">
        <v>231</v>
      </c>
      <c r="U240" s="1411"/>
      <c r="V240" s="1413" t="str">
        <f>IFERROR(VLOOKUP(K238,【参考】数式用!$A$5:$AB$27,MATCH(U240,【参考】数式用!$B$4:$AB$4,0)+1,0),"")</f>
        <v/>
      </c>
      <c r="W240" s="1415" t="s">
        <v>19</v>
      </c>
      <c r="X240" s="1417">
        <v>7</v>
      </c>
      <c r="Y240" s="1365" t="s">
        <v>10</v>
      </c>
      <c r="Z240" s="1417">
        <v>4</v>
      </c>
      <c r="AA240" s="1365" t="s">
        <v>45</v>
      </c>
      <c r="AB240" s="1417">
        <v>8</v>
      </c>
      <c r="AC240" s="1365" t="s">
        <v>10</v>
      </c>
      <c r="AD240" s="1417">
        <v>3</v>
      </c>
      <c r="AE240" s="1365" t="s">
        <v>13</v>
      </c>
      <c r="AF240" s="1365" t="s">
        <v>24</v>
      </c>
      <c r="AG240" s="1365">
        <f>IF(X240&gt;=1,(AB240*12+AD240)-(X240*12+Z240)+1,"")</f>
        <v>12</v>
      </c>
      <c r="AH240" s="1367" t="s">
        <v>38</v>
      </c>
      <c r="AI240" s="1369" t="str">
        <f>IFERROR(ROUNDDOWN(ROUND(L238*V240,0)*M238,0)*AG240,"")</f>
        <v/>
      </c>
      <c r="AJ240" s="1371" t="str">
        <f>IFERROR(ROUNDDOWN(ROUND((L238*(V240-AX238)),0)*M238,0)*AG240,"")</f>
        <v/>
      </c>
      <c r="AK240" s="1373">
        <f>IFERROR(IF(OR(N238="",N239="",N241=""),0,ROUNDDOWN(ROUNDDOWN(ROUND(L238*VLOOKUP(K238,【参考】数式用!$A$5:$AB$27,MATCH("新加算Ⅳ",【参考】数式用!$B$4:$AB$4,0)+1,0),0)*M238,0)*AG240*0.5,0)),"")</f>
        <v>0</v>
      </c>
      <c r="AL240" s="1361" t="str">
        <f t="shared" ref="AL240" si="178">IF(U240&lt;&gt;"","新規に適用","")</f>
        <v/>
      </c>
      <c r="AM240" s="1375">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3"/>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5"/>
      <c r="B241" s="1419"/>
      <c r="C241" s="1420"/>
      <c r="D241" s="1420"/>
      <c r="E241" s="1420"/>
      <c r="F241" s="1421"/>
      <c r="G241" s="1269"/>
      <c r="H241" s="1269"/>
      <c r="I241" s="1269"/>
      <c r="J241" s="1424"/>
      <c r="K241" s="1269"/>
      <c r="L241" s="1275"/>
      <c r="M241" s="1447"/>
      <c r="N241" s="662" t="str">
        <f>IF('別紙様式2-2（４・５月分）'!Q184="","",'別紙様式2-2（４・５月分）'!Q184)</f>
        <v/>
      </c>
      <c r="O241" s="1428"/>
      <c r="P241" s="1402"/>
      <c r="Q241" s="1404"/>
      <c r="R241" s="1406"/>
      <c r="S241" s="1408"/>
      <c r="T241" s="1410"/>
      <c r="U241" s="1412"/>
      <c r="V241" s="1414"/>
      <c r="W241" s="1416"/>
      <c r="X241" s="1418"/>
      <c r="Y241" s="1366"/>
      <c r="Z241" s="1418"/>
      <c r="AA241" s="1366"/>
      <c r="AB241" s="1418"/>
      <c r="AC241" s="1366"/>
      <c r="AD241" s="1418"/>
      <c r="AE241" s="1366"/>
      <c r="AF241" s="1366"/>
      <c r="AG241" s="1366"/>
      <c r="AH241" s="1368"/>
      <c r="AI241" s="1370"/>
      <c r="AJ241" s="1372"/>
      <c r="AK241" s="1374"/>
      <c r="AL241" s="1362"/>
      <c r="AM241" s="1376"/>
      <c r="AN241" s="1346"/>
      <c r="AO241" s="1346"/>
      <c r="AP241" s="1394"/>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2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25" t="str">
        <f>IF(SUM('別紙様式2-2（４・５月分）'!R185:R187)=0,"",SUM('別紙様式2-2（４・５月分）'!R185:R187))</f>
        <v/>
      </c>
      <c r="P242" s="1429" t="str">
        <f>IFERROR(VLOOKUP('別紙様式2-2（４・５月分）'!AR185,【参考】数式用!$AT$5:$AU$22,2,FALSE),"")</f>
        <v/>
      </c>
      <c r="Q242" s="1430"/>
      <c r="R242" s="1431"/>
      <c r="S242" s="1435" t="str">
        <f>IFERROR(VLOOKUP(K242,【参考】数式用!$A$5:$AB$27,MATCH(P242,【参考】数式用!$B$4:$AB$4,0)+1,0),"")</f>
        <v/>
      </c>
      <c r="T242" s="1437" t="s">
        <v>2189</v>
      </c>
      <c r="U242" s="1439"/>
      <c r="V242" s="1441" t="str">
        <f>IFERROR(VLOOKUP(K242,【参考】数式用!$A$5:$AB$27,MATCH(U242,【参考】数式用!$B$4:$AB$4,0)+1,0),"")</f>
        <v/>
      </c>
      <c r="W242" s="1443"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89">
        <f>IFERROR(IF(OR(N245="ベア加算",N245=""),0, IF(OR(U242="新加算Ⅰ",U242="新加算Ⅱ",U242="新加算Ⅲ",U242="新加算Ⅳ"),ROUNDDOWN(ROUND(L242*VLOOKUP(K242,【参考】数式用!$A$5:$I$27,MATCH("ベア加算",【参考】数式用!$B$4:$I$4,0)+1,0),0)*M242,0)*AG242,0)),"")</f>
        <v>0</v>
      </c>
      <c r="AN242" s="1359"/>
      <c r="AO242" s="1391"/>
      <c r="AP242" s="1395"/>
      <c r="AQ242" s="1395"/>
      <c r="AR242" s="1397"/>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4"/>
      <c r="B243" s="1301"/>
      <c r="C243" s="1302"/>
      <c r="D243" s="1302"/>
      <c r="E243" s="1302"/>
      <c r="F243" s="1303"/>
      <c r="G243" s="1268"/>
      <c r="H243" s="1268"/>
      <c r="I243" s="1268"/>
      <c r="J243" s="1423"/>
      <c r="K243" s="1268"/>
      <c r="L243" s="1274"/>
      <c r="M243" s="1277"/>
      <c r="N243" s="1399" t="str">
        <f>IF('別紙様式2-2（４・５月分）'!Q186="","",'別紙様式2-2（４・５月分）'!Q186)</f>
        <v/>
      </c>
      <c r="O243" s="1426"/>
      <c r="P243" s="1432"/>
      <c r="Q243" s="1433"/>
      <c r="R243" s="1434"/>
      <c r="S243" s="1436"/>
      <c r="T243" s="1438"/>
      <c r="U243" s="1440"/>
      <c r="V243" s="1442"/>
      <c r="W243" s="1444"/>
      <c r="X243" s="1378"/>
      <c r="Y243" s="1380"/>
      <c r="Z243" s="1378"/>
      <c r="AA243" s="1380"/>
      <c r="AB243" s="1378"/>
      <c r="AC243" s="1380"/>
      <c r="AD243" s="1378"/>
      <c r="AE243" s="1380"/>
      <c r="AF243" s="1380"/>
      <c r="AG243" s="1380"/>
      <c r="AH243" s="1382"/>
      <c r="AI243" s="1384"/>
      <c r="AJ243" s="1386"/>
      <c r="AK243" s="1388"/>
      <c r="AL243" s="1364"/>
      <c r="AM243" s="1390"/>
      <c r="AN243" s="1360"/>
      <c r="AO243" s="1392"/>
      <c r="AP243" s="1396"/>
      <c r="AQ243" s="1396"/>
      <c r="AR243" s="1398"/>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23"/>
      <c r="K244" s="1268"/>
      <c r="L244" s="1274"/>
      <c r="M244" s="1277"/>
      <c r="N244" s="1400"/>
      <c r="O244" s="1427"/>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65" t="s">
        <v>10</v>
      </c>
      <c r="Z244" s="1417">
        <v>4</v>
      </c>
      <c r="AA244" s="1365" t="s">
        <v>45</v>
      </c>
      <c r="AB244" s="1417">
        <v>8</v>
      </c>
      <c r="AC244" s="1365" t="s">
        <v>10</v>
      </c>
      <c r="AD244" s="1417">
        <v>3</v>
      </c>
      <c r="AE244" s="1365" t="s">
        <v>13</v>
      </c>
      <c r="AF244" s="1365" t="s">
        <v>24</v>
      </c>
      <c r="AG244" s="1365">
        <f>IF(X244&gt;=1,(AB244*12+AD244)-(X244*12+Z244)+1,"")</f>
        <v>12</v>
      </c>
      <c r="AH244" s="1367" t="s">
        <v>38</v>
      </c>
      <c r="AI244" s="1369" t="str">
        <f>IFERROR(ROUNDDOWN(ROUND(L242*V244,0)*M242,0)*AG244,"")</f>
        <v/>
      </c>
      <c r="AJ244" s="1371" t="str">
        <f>IFERROR(ROUNDDOWN(ROUND((L242*(V244-AX242)),0)*M242,0)*AG244,"")</f>
        <v/>
      </c>
      <c r="AK244" s="1373">
        <f>IFERROR(IF(OR(N242="",N243="",N245=""),0,ROUNDDOWN(ROUNDDOWN(ROUND(L242*VLOOKUP(K242,【参考】数式用!$A$5:$AB$27,MATCH("新加算Ⅳ",【参考】数式用!$B$4:$AB$4,0)+1,0),0)*M242,0)*AG244*0.5,0)),"")</f>
        <v>0</v>
      </c>
      <c r="AL244" s="1361" t="str">
        <f t="shared" ref="AL244" si="181">IF(U244&lt;&gt;"","新規に適用","")</f>
        <v/>
      </c>
      <c r="AM244" s="1375">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3"/>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5"/>
      <c r="B245" s="1419"/>
      <c r="C245" s="1420"/>
      <c r="D245" s="1420"/>
      <c r="E245" s="1420"/>
      <c r="F245" s="1421"/>
      <c r="G245" s="1269"/>
      <c r="H245" s="1269"/>
      <c r="I245" s="1269"/>
      <c r="J245" s="1424"/>
      <c r="K245" s="1269"/>
      <c r="L245" s="1275"/>
      <c r="M245" s="1278"/>
      <c r="N245" s="662" t="str">
        <f>IF('別紙様式2-2（４・５月分）'!Q187="","",'別紙様式2-2（４・５月分）'!Q187)</f>
        <v/>
      </c>
      <c r="O245" s="1428"/>
      <c r="P245" s="1402"/>
      <c r="Q245" s="1404"/>
      <c r="R245" s="1406"/>
      <c r="S245" s="1408"/>
      <c r="T245" s="1410"/>
      <c r="U245" s="1412"/>
      <c r="V245" s="1414"/>
      <c r="W245" s="1416"/>
      <c r="X245" s="1418"/>
      <c r="Y245" s="1366"/>
      <c r="Z245" s="1418"/>
      <c r="AA245" s="1366"/>
      <c r="AB245" s="1418"/>
      <c r="AC245" s="1366"/>
      <c r="AD245" s="1418"/>
      <c r="AE245" s="1366"/>
      <c r="AF245" s="1366"/>
      <c r="AG245" s="1366"/>
      <c r="AH245" s="1368"/>
      <c r="AI245" s="1370"/>
      <c r="AJ245" s="1372"/>
      <c r="AK245" s="1374"/>
      <c r="AL245" s="1362"/>
      <c r="AM245" s="1376"/>
      <c r="AN245" s="1346"/>
      <c r="AO245" s="1346"/>
      <c r="AP245" s="1394"/>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3">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23" t="str">
        <f>IF(基本情報入力シート!X112="","",基本情報入力シート!X112)</f>
        <v/>
      </c>
      <c r="K246" s="1268" t="str">
        <f>IF(基本情報入力シート!Y112="","",基本情報入力シート!Y112)</f>
        <v/>
      </c>
      <c r="L246" s="1274" t="str">
        <f>IF(基本情報入力シート!AB112="","",基本情報入力シート!AB112)</f>
        <v/>
      </c>
      <c r="M246" s="1446" t="str">
        <f>IF(基本情報入力シート!AC112="","",基本情報入力シート!AC112)</f>
        <v/>
      </c>
      <c r="N246" s="659" t="str">
        <f>IF('別紙様式2-2（４・５月分）'!Q188="","",'別紙様式2-2（４・５月分）'!Q188)</f>
        <v/>
      </c>
      <c r="O246" s="1425" t="str">
        <f>IF(SUM('別紙様式2-2（４・５月分）'!R188:R190)=0,"",SUM('別紙様式2-2（４・５月分）'!R188:R190))</f>
        <v/>
      </c>
      <c r="P246" s="1429" t="str">
        <f>IFERROR(VLOOKUP('別紙様式2-2（４・５月分）'!AR188,【参考】数式用!$AT$5:$AU$22,2,FALSE),"")</f>
        <v/>
      </c>
      <c r="Q246" s="1430"/>
      <c r="R246" s="1431"/>
      <c r="S246" s="1435" t="str">
        <f>IFERROR(VLOOKUP(K246,【参考】数式用!$A$5:$AB$27,MATCH(P246,【参考】数式用!$B$4:$AB$4,0)+1,0),"")</f>
        <v/>
      </c>
      <c r="T246" s="1437" t="s">
        <v>2189</v>
      </c>
      <c r="U246" s="1439"/>
      <c r="V246" s="1441" t="str">
        <f>IFERROR(VLOOKUP(K246,【参考】数式用!$A$5:$AB$27,MATCH(U246,【参考】数式用!$B$4:$AB$4,0)+1,0),"")</f>
        <v/>
      </c>
      <c r="W246" s="1443"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89">
        <f>IFERROR(IF(OR(N249="ベア加算",N249=""),0, IF(OR(U246="新加算Ⅰ",U246="新加算Ⅱ",U246="新加算Ⅲ",U246="新加算Ⅳ"),ROUNDDOWN(ROUND(L246*VLOOKUP(K246,【参考】数式用!$A$5:$I$27,MATCH("ベア加算",【参考】数式用!$B$4:$I$4,0)+1,0),0)*M246,0)*AG246,0)),"")</f>
        <v>0</v>
      </c>
      <c r="AN246" s="1359"/>
      <c r="AO246" s="1391"/>
      <c r="AP246" s="1395"/>
      <c r="AQ246" s="1395"/>
      <c r="AR246" s="1397"/>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4"/>
      <c r="B247" s="1301"/>
      <c r="C247" s="1302"/>
      <c r="D247" s="1302"/>
      <c r="E247" s="1302"/>
      <c r="F247" s="1303"/>
      <c r="G247" s="1268"/>
      <c r="H247" s="1268"/>
      <c r="I247" s="1268"/>
      <c r="J247" s="1423"/>
      <c r="K247" s="1268"/>
      <c r="L247" s="1274"/>
      <c r="M247" s="1446"/>
      <c r="N247" s="1399" t="str">
        <f>IF('別紙様式2-2（４・５月分）'!Q189="","",'別紙様式2-2（４・５月分）'!Q189)</f>
        <v/>
      </c>
      <c r="O247" s="1426"/>
      <c r="P247" s="1432"/>
      <c r="Q247" s="1433"/>
      <c r="R247" s="1434"/>
      <c r="S247" s="1436"/>
      <c r="T247" s="1438"/>
      <c r="U247" s="1440"/>
      <c r="V247" s="1442"/>
      <c r="W247" s="1444"/>
      <c r="X247" s="1378"/>
      <c r="Y247" s="1380"/>
      <c r="Z247" s="1378"/>
      <c r="AA247" s="1380"/>
      <c r="AB247" s="1378"/>
      <c r="AC247" s="1380"/>
      <c r="AD247" s="1378"/>
      <c r="AE247" s="1380"/>
      <c r="AF247" s="1380"/>
      <c r="AG247" s="1380"/>
      <c r="AH247" s="1382"/>
      <c r="AI247" s="1384"/>
      <c r="AJ247" s="1386"/>
      <c r="AK247" s="1388"/>
      <c r="AL247" s="1364"/>
      <c r="AM247" s="1390"/>
      <c r="AN247" s="1360"/>
      <c r="AO247" s="1392"/>
      <c r="AP247" s="1396"/>
      <c r="AQ247" s="1396"/>
      <c r="AR247" s="1398"/>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23"/>
      <c r="K248" s="1268"/>
      <c r="L248" s="1274"/>
      <c r="M248" s="1446"/>
      <c r="N248" s="1400"/>
      <c r="O248" s="1427"/>
      <c r="P248" s="1401" t="s">
        <v>2196</v>
      </c>
      <c r="Q248" s="1403" t="str">
        <f>IFERROR(VLOOKUP('別紙様式2-2（４・５月分）'!AR188,【参考】数式用!$AT$5:$AV$22,3,FALSE),"")</f>
        <v/>
      </c>
      <c r="R248" s="1405" t="s">
        <v>2207</v>
      </c>
      <c r="S248" s="1445" t="str">
        <f>IFERROR(VLOOKUP(K246,【参考】数式用!$A$5:$AB$27,MATCH(Q248,【参考】数式用!$B$4:$AB$4,0)+1,0),"")</f>
        <v/>
      </c>
      <c r="T248" s="1409" t="s">
        <v>231</v>
      </c>
      <c r="U248" s="1411"/>
      <c r="V248" s="1413" t="str">
        <f>IFERROR(VLOOKUP(K246,【参考】数式用!$A$5:$AB$27,MATCH(U248,【参考】数式用!$B$4:$AB$4,0)+1,0),"")</f>
        <v/>
      </c>
      <c r="W248" s="1415" t="s">
        <v>19</v>
      </c>
      <c r="X248" s="1417">
        <v>7</v>
      </c>
      <c r="Y248" s="1365" t="s">
        <v>10</v>
      </c>
      <c r="Z248" s="1417">
        <v>4</v>
      </c>
      <c r="AA248" s="1365" t="s">
        <v>45</v>
      </c>
      <c r="AB248" s="1417">
        <v>8</v>
      </c>
      <c r="AC248" s="1365" t="s">
        <v>10</v>
      </c>
      <c r="AD248" s="1417">
        <v>3</v>
      </c>
      <c r="AE248" s="1365" t="s">
        <v>13</v>
      </c>
      <c r="AF248" s="1365" t="s">
        <v>24</v>
      </c>
      <c r="AG248" s="1365">
        <f>IF(X248&gt;=1,(AB248*12+AD248)-(X248*12+Z248)+1,"")</f>
        <v>12</v>
      </c>
      <c r="AH248" s="1367" t="s">
        <v>38</v>
      </c>
      <c r="AI248" s="1369" t="str">
        <f>IFERROR(ROUNDDOWN(ROUND(L246*V248,0)*M246,0)*AG248,"")</f>
        <v/>
      </c>
      <c r="AJ248" s="1371" t="str">
        <f>IFERROR(ROUNDDOWN(ROUND((L246*(V248-AX246)),0)*M246,0)*AG248,"")</f>
        <v/>
      </c>
      <c r="AK248" s="1373">
        <f>IFERROR(IF(OR(N246="",N247="",N249=""),0,ROUNDDOWN(ROUNDDOWN(ROUND(L246*VLOOKUP(K246,【参考】数式用!$A$5:$AB$27,MATCH("新加算Ⅳ",【参考】数式用!$B$4:$AB$4,0)+1,0),0)*M246,0)*AG248*0.5,0)),"")</f>
        <v>0</v>
      </c>
      <c r="AL248" s="1361" t="str">
        <f t="shared" ref="AL248" si="184">IF(U248&lt;&gt;"","新規に適用","")</f>
        <v/>
      </c>
      <c r="AM248" s="1375">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3"/>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5"/>
      <c r="B249" s="1419"/>
      <c r="C249" s="1420"/>
      <c r="D249" s="1420"/>
      <c r="E249" s="1420"/>
      <c r="F249" s="1421"/>
      <c r="G249" s="1269"/>
      <c r="H249" s="1269"/>
      <c r="I249" s="1269"/>
      <c r="J249" s="1424"/>
      <c r="K249" s="1269"/>
      <c r="L249" s="1275"/>
      <c r="M249" s="1447"/>
      <c r="N249" s="662" t="str">
        <f>IF('別紙様式2-2（４・５月分）'!Q190="","",'別紙様式2-2（４・５月分）'!Q190)</f>
        <v/>
      </c>
      <c r="O249" s="1428"/>
      <c r="P249" s="1402"/>
      <c r="Q249" s="1404"/>
      <c r="R249" s="1406"/>
      <c r="S249" s="1408"/>
      <c r="T249" s="1410"/>
      <c r="U249" s="1412"/>
      <c r="V249" s="1414"/>
      <c r="W249" s="1416"/>
      <c r="X249" s="1418"/>
      <c r="Y249" s="1366"/>
      <c r="Z249" s="1418"/>
      <c r="AA249" s="1366"/>
      <c r="AB249" s="1418"/>
      <c r="AC249" s="1366"/>
      <c r="AD249" s="1418"/>
      <c r="AE249" s="1366"/>
      <c r="AF249" s="1366"/>
      <c r="AG249" s="1366"/>
      <c r="AH249" s="1368"/>
      <c r="AI249" s="1370"/>
      <c r="AJ249" s="1372"/>
      <c r="AK249" s="1374"/>
      <c r="AL249" s="1362"/>
      <c r="AM249" s="1376"/>
      <c r="AN249" s="1346"/>
      <c r="AO249" s="1346"/>
      <c r="AP249" s="1394"/>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2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25" t="str">
        <f>IF(SUM('別紙様式2-2（４・５月分）'!R191:R193)=0,"",SUM('別紙様式2-2（４・５月分）'!R191:R193))</f>
        <v/>
      </c>
      <c r="P250" s="1429" t="str">
        <f>IFERROR(VLOOKUP('別紙様式2-2（４・５月分）'!AR191,【参考】数式用!$AT$5:$AU$22,2,FALSE),"")</f>
        <v/>
      </c>
      <c r="Q250" s="1430"/>
      <c r="R250" s="1431"/>
      <c r="S250" s="1435" t="str">
        <f>IFERROR(VLOOKUP(K250,【参考】数式用!$A$5:$AB$27,MATCH(P250,【参考】数式用!$B$4:$AB$4,0)+1,0),"")</f>
        <v/>
      </c>
      <c r="T250" s="1437" t="s">
        <v>2189</v>
      </c>
      <c r="U250" s="1439"/>
      <c r="V250" s="1441" t="str">
        <f>IFERROR(VLOOKUP(K250,【参考】数式用!$A$5:$AB$27,MATCH(U250,【参考】数式用!$B$4:$AB$4,0)+1,0),"")</f>
        <v/>
      </c>
      <c r="W250" s="1443"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89">
        <f>IFERROR(IF(OR(N253="ベア加算",N253=""),0, IF(OR(U250="新加算Ⅰ",U250="新加算Ⅱ",U250="新加算Ⅲ",U250="新加算Ⅳ"),ROUNDDOWN(ROUND(L250*VLOOKUP(K250,【参考】数式用!$A$5:$I$27,MATCH("ベア加算",【参考】数式用!$B$4:$I$4,0)+1,0),0)*M250,0)*AG250,0)),"")</f>
        <v>0</v>
      </c>
      <c r="AN250" s="1359"/>
      <c r="AO250" s="1391"/>
      <c r="AP250" s="1395"/>
      <c r="AQ250" s="1395"/>
      <c r="AR250" s="1397"/>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4"/>
      <c r="B251" s="1301"/>
      <c r="C251" s="1302"/>
      <c r="D251" s="1302"/>
      <c r="E251" s="1302"/>
      <c r="F251" s="1303"/>
      <c r="G251" s="1268"/>
      <c r="H251" s="1268"/>
      <c r="I251" s="1268"/>
      <c r="J251" s="1423"/>
      <c r="K251" s="1268"/>
      <c r="L251" s="1274"/>
      <c r="M251" s="1277"/>
      <c r="N251" s="1399" t="str">
        <f>IF('別紙様式2-2（４・５月分）'!Q192="","",'別紙様式2-2（４・５月分）'!Q192)</f>
        <v/>
      </c>
      <c r="O251" s="1426"/>
      <c r="P251" s="1432"/>
      <c r="Q251" s="1433"/>
      <c r="R251" s="1434"/>
      <c r="S251" s="1436"/>
      <c r="T251" s="1438"/>
      <c r="U251" s="1440"/>
      <c r="V251" s="1442"/>
      <c r="W251" s="1444"/>
      <c r="X251" s="1378"/>
      <c r="Y251" s="1380"/>
      <c r="Z251" s="1378"/>
      <c r="AA251" s="1380"/>
      <c r="AB251" s="1378"/>
      <c r="AC251" s="1380"/>
      <c r="AD251" s="1378"/>
      <c r="AE251" s="1380"/>
      <c r="AF251" s="1380"/>
      <c r="AG251" s="1380"/>
      <c r="AH251" s="1382"/>
      <c r="AI251" s="1384"/>
      <c r="AJ251" s="1386"/>
      <c r="AK251" s="1388"/>
      <c r="AL251" s="1364"/>
      <c r="AM251" s="1390"/>
      <c r="AN251" s="1360"/>
      <c r="AO251" s="1392"/>
      <c r="AP251" s="1396"/>
      <c r="AQ251" s="1396"/>
      <c r="AR251" s="1398"/>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23"/>
      <c r="K252" s="1268"/>
      <c r="L252" s="1274"/>
      <c r="M252" s="1277"/>
      <c r="N252" s="1400"/>
      <c r="O252" s="1427"/>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65" t="s">
        <v>10</v>
      </c>
      <c r="Z252" s="1417">
        <v>4</v>
      </c>
      <c r="AA252" s="1365" t="s">
        <v>45</v>
      </c>
      <c r="AB252" s="1417">
        <v>8</v>
      </c>
      <c r="AC252" s="1365" t="s">
        <v>10</v>
      </c>
      <c r="AD252" s="1417">
        <v>3</v>
      </c>
      <c r="AE252" s="1365" t="s">
        <v>13</v>
      </c>
      <c r="AF252" s="1365" t="s">
        <v>24</v>
      </c>
      <c r="AG252" s="1365">
        <f>IF(X252&gt;=1,(AB252*12+AD252)-(X252*12+Z252)+1,"")</f>
        <v>12</v>
      </c>
      <c r="AH252" s="1367" t="s">
        <v>38</v>
      </c>
      <c r="AI252" s="1369" t="str">
        <f>IFERROR(ROUNDDOWN(ROUND(L250*V252,0)*M250,0)*AG252,"")</f>
        <v/>
      </c>
      <c r="AJ252" s="1371" t="str">
        <f>IFERROR(ROUNDDOWN(ROUND((L250*(V252-AX250)),0)*M250,0)*AG252,"")</f>
        <v/>
      </c>
      <c r="AK252" s="1373">
        <f>IFERROR(IF(OR(N250="",N251="",N253=""),0,ROUNDDOWN(ROUNDDOWN(ROUND(L250*VLOOKUP(K250,【参考】数式用!$A$5:$AB$27,MATCH("新加算Ⅳ",【参考】数式用!$B$4:$AB$4,0)+1,0),0)*M250,0)*AG252*0.5,0)),"")</f>
        <v>0</v>
      </c>
      <c r="AL252" s="1361" t="str">
        <f t="shared" ref="AL252" si="187">IF(U252&lt;&gt;"","新規に適用","")</f>
        <v/>
      </c>
      <c r="AM252" s="1375">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3"/>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5"/>
      <c r="B253" s="1419"/>
      <c r="C253" s="1420"/>
      <c r="D253" s="1420"/>
      <c r="E253" s="1420"/>
      <c r="F253" s="1421"/>
      <c r="G253" s="1269"/>
      <c r="H253" s="1269"/>
      <c r="I253" s="1269"/>
      <c r="J253" s="1424"/>
      <c r="K253" s="1269"/>
      <c r="L253" s="1275"/>
      <c r="M253" s="1278"/>
      <c r="N253" s="662" t="str">
        <f>IF('別紙様式2-2（４・５月分）'!Q193="","",'別紙様式2-2（４・５月分）'!Q193)</f>
        <v/>
      </c>
      <c r="O253" s="1428"/>
      <c r="P253" s="1402"/>
      <c r="Q253" s="1404"/>
      <c r="R253" s="1406"/>
      <c r="S253" s="1408"/>
      <c r="T253" s="1410"/>
      <c r="U253" s="1412"/>
      <c r="V253" s="1414"/>
      <c r="W253" s="1416"/>
      <c r="X253" s="1418"/>
      <c r="Y253" s="1366"/>
      <c r="Z253" s="1418"/>
      <c r="AA253" s="1366"/>
      <c r="AB253" s="1418"/>
      <c r="AC253" s="1366"/>
      <c r="AD253" s="1418"/>
      <c r="AE253" s="1366"/>
      <c r="AF253" s="1366"/>
      <c r="AG253" s="1366"/>
      <c r="AH253" s="1368"/>
      <c r="AI253" s="1370"/>
      <c r="AJ253" s="1372"/>
      <c r="AK253" s="1374"/>
      <c r="AL253" s="1362"/>
      <c r="AM253" s="1376"/>
      <c r="AN253" s="1346"/>
      <c r="AO253" s="1346"/>
      <c r="AP253" s="1394"/>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3">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23" t="str">
        <f>IF(基本情報入力シート!X114="","",基本情報入力シート!X114)</f>
        <v/>
      </c>
      <c r="K254" s="1268" t="str">
        <f>IF(基本情報入力シート!Y114="","",基本情報入力シート!Y114)</f>
        <v/>
      </c>
      <c r="L254" s="1274" t="str">
        <f>IF(基本情報入力シート!AB114="","",基本情報入力シート!AB114)</f>
        <v/>
      </c>
      <c r="M254" s="1446" t="str">
        <f>IF(基本情報入力シート!AC114="","",基本情報入力シート!AC114)</f>
        <v/>
      </c>
      <c r="N254" s="659" t="str">
        <f>IF('別紙様式2-2（４・５月分）'!Q194="","",'別紙様式2-2（４・５月分）'!Q194)</f>
        <v/>
      </c>
      <c r="O254" s="1425" t="str">
        <f>IF(SUM('別紙様式2-2（４・５月分）'!R194:R196)=0,"",SUM('別紙様式2-2（４・５月分）'!R194:R196))</f>
        <v/>
      </c>
      <c r="P254" s="1429" t="str">
        <f>IFERROR(VLOOKUP('別紙様式2-2（４・５月分）'!AR194,【参考】数式用!$AT$5:$AU$22,2,FALSE),"")</f>
        <v/>
      </c>
      <c r="Q254" s="1430"/>
      <c r="R254" s="1431"/>
      <c r="S254" s="1435" t="str">
        <f>IFERROR(VLOOKUP(K254,【参考】数式用!$A$5:$AB$27,MATCH(P254,【参考】数式用!$B$4:$AB$4,0)+1,0),"")</f>
        <v/>
      </c>
      <c r="T254" s="1437" t="s">
        <v>2189</v>
      </c>
      <c r="U254" s="1439"/>
      <c r="V254" s="1441" t="str">
        <f>IFERROR(VLOOKUP(K254,【参考】数式用!$A$5:$AB$27,MATCH(U254,【参考】数式用!$B$4:$AB$4,0)+1,0),"")</f>
        <v/>
      </c>
      <c r="W254" s="1443"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89">
        <f>IFERROR(IF(OR(N257="ベア加算",N257=""),0, IF(OR(U254="新加算Ⅰ",U254="新加算Ⅱ",U254="新加算Ⅲ",U254="新加算Ⅳ"),ROUNDDOWN(ROUND(L254*VLOOKUP(K254,【参考】数式用!$A$5:$I$27,MATCH("ベア加算",【参考】数式用!$B$4:$I$4,0)+1,0),0)*M254,0)*AG254,0)),"")</f>
        <v>0</v>
      </c>
      <c r="AN254" s="1359"/>
      <c r="AO254" s="1391"/>
      <c r="AP254" s="1395"/>
      <c r="AQ254" s="1395"/>
      <c r="AR254" s="1397"/>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4"/>
      <c r="B255" s="1301"/>
      <c r="C255" s="1302"/>
      <c r="D255" s="1302"/>
      <c r="E255" s="1302"/>
      <c r="F255" s="1303"/>
      <c r="G255" s="1268"/>
      <c r="H255" s="1268"/>
      <c r="I255" s="1268"/>
      <c r="J255" s="1423"/>
      <c r="K255" s="1268"/>
      <c r="L255" s="1274"/>
      <c r="M255" s="1446"/>
      <c r="N255" s="1399" t="str">
        <f>IF('別紙様式2-2（４・５月分）'!Q195="","",'別紙様式2-2（４・５月分）'!Q195)</f>
        <v/>
      </c>
      <c r="O255" s="1426"/>
      <c r="P255" s="1432"/>
      <c r="Q255" s="1433"/>
      <c r="R255" s="1434"/>
      <c r="S255" s="1436"/>
      <c r="T255" s="1438"/>
      <c r="U255" s="1440"/>
      <c r="V255" s="1442"/>
      <c r="W255" s="1444"/>
      <c r="X255" s="1378"/>
      <c r="Y255" s="1380"/>
      <c r="Z255" s="1378"/>
      <c r="AA255" s="1380"/>
      <c r="AB255" s="1378"/>
      <c r="AC255" s="1380"/>
      <c r="AD255" s="1378"/>
      <c r="AE255" s="1380"/>
      <c r="AF255" s="1380"/>
      <c r="AG255" s="1380"/>
      <c r="AH255" s="1382"/>
      <c r="AI255" s="1384"/>
      <c r="AJ255" s="1386"/>
      <c r="AK255" s="1388"/>
      <c r="AL255" s="1364"/>
      <c r="AM255" s="1390"/>
      <c r="AN255" s="1360"/>
      <c r="AO255" s="1392"/>
      <c r="AP255" s="1396"/>
      <c r="AQ255" s="1396"/>
      <c r="AR255" s="1398"/>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23"/>
      <c r="K256" s="1268"/>
      <c r="L256" s="1274"/>
      <c r="M256" s="1446"/>
      <c r="N256" s="1400"/>
      <c r="O256" s="1427"/>
      <c r="P256" s="1401" t="s">
        <v>2196</v>
      </c>
      <c r="Q256" s="1403" t="str">
        <f>IFERROR(VLOOKUP('別紙様式2-2（４・５月分）'!AR194,【参考】数式用!$AT$5:$AV$22,3,FALSE),"")</f>
        <v/>
      </c>
      <c r="R256" s="1405" t="s">
        <v>2207</v>
      </c>
      <c r="S256" s="1445" t="str">
        <f>IFERROR(VLOOKUP(K254,【参考】数式用!$A$5:$AB$27,MATCH(Q256,【参考】数式用!$B$4:$AB$4,0)+1,0),"")</f>
        <v/>
      </c>
      <c r="T256" s="1409" t="s">
        <v>231</v>
      </c>
      <c r="U256" s="1411"/>
      <c r="V256" s="1413" t="str">
        <f>IFERROR(VLOOKUP(K254,【参考】数式用!$A$5:$AB$27,MATCH(U256,【参考】数式用!$B$4:$AB$4,0)+1,0),"")</f>
        <v/>
      </c>
      <c r="W256" s="1415" t="s">
        <v>19</v>
      </c>
      <c r="X256" s="1417">
        <v>7</v>
      </c>
      <c r="Y256" s="1365" t="s">
        <v>10</v>
      </c>
      <c r="Z256" s="1417">
        <v>4</v>
      </c>
      <c r="AA256" s="1365" t="s">
        <v>45</v>
      </c>
      <c r="AB256" s="1417">
        <v>8</v>
      </c>
      <c r="AC256" s="1365" t="s">
        <v>10</v>
      </c>
      <c r="AD256" s="1417">
        <v>3</v>
      </c>
      <c r="AE256" s="1365" t="s">
        <v>13</v>
      </c>
      <c r="AF256" s="1365" t="s">
        <v>24</v>
      </c>
      <c r="AG256" s="1365">
        <f>IF(X256&gt;=1,(AB256*12+AD256)-(X256*12+Z256)+1,"")</f>
        <v>12</v>
      </c>
      <c r="AH256" s="1367" t="s">
        <v>38</v>
      </c>
      <c r="AI256" s="1369" t="str">
        <f>IFERROR(ROUNDDOWN(ROUND(L254*V256,0)*M254,0)*AG256,"")</f>
        <v/>
      </c>
      <c r="AJ256" s="1371" t="str">
        <f>IFERROR(ROUNDDOWN(ROUND((L254*(V256-AX254)),0)*M254,0)*AG256,"")</f>
        <v/>
      </c>
      <c r="AK256" s="1373">
        <f>IFERROR(IF(OR(N254="",N255="",N257=""),0,ROUNDDOWN(ROUNDDOWN(ROUND(L254*VLOOKUP(K254,【参考】数式用!$A$5:$AB$27,MATCH("新加算Ⅳ",【参考】数式用!$B$4:$AB$4,0)+1,0),0)*M254,0)*AG256*0.5,0)),"")</f>
        <v>0</v>
      </c>
      <c r="AL256" s="1361" t="str">
        <f t="shared" ref="AL256" si="190">IF(U256&lt;&gt;"","新規に適用","")</f>
        <v/>
      </c>
      <c r="AM256" s="1375">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3"/>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5"/>
      <c r="B257" s="1419"/>
      <c r="C257" s="1420"/>
      <c r="D257" s="1420"/>
      <c r="E257" s="1420"/>
      <c r="F257" s="1421"/>
      <c r="G257" s="1269"/>
      <c r="H257" s="1269"/>
      <c r="I257" s="1269"/>
      <c r="J257" s="1424"/>
      <c r="K257" s="1269"/>
      <c r="L257" s="1275"/>
      <c r="M257" s="1447"/>
      <c r="N257" s="662" t="str">
        <f>IF('別紙様式2-2（４・５月分）'!Q196="","",'別紙様式2-2（４・５月分）'!Q196)</f>
        <v/>
      </c>
      <c r="O257" s="1428"/>
      <c r="P257" s="1402"/>
      <c r="Q257" s="1404"/>
      <c r="R257" s="1406"/>
      <c r="S257" s="1408"/>
      <c r="T257" s="1410"/>
      <c r="U257" s="1412"/>
      <c r="V257" s="1414"/>
      <c r="W257" s="1416"/>
      <c r="X257" s="1418"/>
      <c r="Y257" s="1366"/>
      <c r="Z257" s="1418"/>
      <c r="AA257" s="1366"/>
      <c r="AB257" s="1418"/>
      <c r="AC257" s="1366"/>
      <c r="AD257" s="1418"/>
      <c r="AE257" s="1366"/>
      <c r="AF257" s="1366"/>
      <c r="AG257" s="1366"/>
      <c r="AH257" s="1368"/>
      <c r="AI257" s="1370"/>
      <c r="AJ257" s="1372"/>
      <c r="AK257" s="1374"/>
      <c r="AL257" s="1362"/>
      <c r="AM257" s="1376"/>
      <c r="AN257" s="1346"/>
      <c r="AO257" s="1346"/>
      <c r="AP257" s="1394"/>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2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25" t="str">
        <f>IF(SUM('別紙様式2-2（４・５月分）'!R197:R199)=0,"",SUM('別紙様式2-2（４・５月分）'!R197:R199))</f>
        <v/>
      </c>
      <c r="P258" s="1429" t="str">
        <f>IFERROR(VLOOKUP('別紙様式2-2（４・５月分）'!AR197,【参考】数式用!$AT$5:$AU$22,2,FALSE),"")</f>
        <v/>
      </c>
      <c r="Q258" s="1430"/>
      <c r="R258" s="1431"/>
      <c r="S258" s="1435" t="str">
        <f>IFERROR(VLOOKUP(K258,【参考】数式用!$A$5:$AB$27,MATCH(P258,【参考】数式用!$B$4:$AB$4,0)+1,0),"")</f>
        <v/>
      </c>
      <c r="T258" s="1437" t="s">
        <v>2189</v>
      </c>
      <c r="U258" s="1439"/>
      <c r="V258" s="1441" t="str">
        <f>IFERROR(VLOOKUP(K258,【参考】数式用!$A$5:$AB$27,MATCH(U258,【参考】数式用!$B$4:$AB$4,0)+1,0),"")</f>
        <v/>
      </c>
      <c r="W258" s="1443"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89">
        <f>IFERROR(IF(OR(N261="ベア加算",N261=""),0, IF(OR(U258="新加算Ⅰ",U258="新加算Ⅱ",U258="新加算Ⅲ",U258="新加算Ⅳ"),ROUNDDOWN(ROUND(L258*VLOOKUP(K258,【参考】数式用!$A$5:$I$27,MATCH("ベア加算",【参考】数式用!$B$4:$I$4,0)+1,0),0)*M258,0)*AG258,0)),"")</f>
        <v>0</v>
      </c>
      <c r="AN258" s="1359"/>
      <c r="AO258" s="1391"/>
      <c r="AP258" s="1395"/>
      <c r="AQ258" s="1395"/>
      <c r="AR258" s="1397"/>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4"/>
      <c r="B259" s="1301"/>
      <c r="C259" s="1302"/>
      <c r="D259" s="1302"/>
      <c r="E259" s="1302"/>
      <c r="F259" s="1303"/>
      <c r="G259" s="1268"/>
      <c r="H259" s="1268"/>
      <c r="I259" s="1268"/>
      <c r="J259" s="1423"/>
      <c r="K259" s="1268"/>
      <c r="L259" s="1274"/>
      <c r="M259" s="1277"/>
      <c r="N259" s="1399" t="str">
        <f>IF('別紙様式2-2（４・５月分）'!Q198="","",'別紙様式2-2（４・５月分）'!Q198)</f>
        <v/>
      </c>
      <c r="O259" s="1426"/>
      <c r="P259" s="1432"/>
      <c r="Q259" s="1433"/>
      <c r="R259" s="1434"/>
      <c r="S259" s="1436"/>
      <c r="T259" s="1438"/>
      <c r="U259" s="1440"/>
      <c r="V259" s="1442"/>
      <c r="W259" s="1444"/>
      <c r="X259" s="1378"/>
      <c r="Y259" s="1380"/>
      <c r="Z259" s="1378"/>
      <c r="AA259" s="1380"/>
      <c r="AB259" s="1378"/>
      <c r="AC259" s="1380"/>
      <c r="AD259" s="1378"/>
      <c r="AE259" s="1380"/>
      <c r="AF259" s="1380"/>
      <c r="AG259" s="1380"/>
      <c r="AH259" s="1382"/>
      <c r="AI259" s="1384"/>
      <c r="AJ259" s="1386"/>
      <c r="AK259" s="1388"/>
      <c r="AL259" s="1364"/>
      <c r="AM259" s="1390"/>
      <c r="AN259" s="1360"/>
      <c r="AO259" s="1392"/>
      <c r="AP259" s="1396"/>
      <c r="AQ259" s="1396"/>
      <c r="AR259" s="1398"/>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23"/>
      <c r="K260" s="1268"/>
      <c r="L260" s="1274"/>
      <c r="M260" s="1277"/>
      <c r="N260" s="1400"/>
      <c r="O260" s="1427"/>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65" t="s">
        <v>10</v>
      </c>
      <c r="Z260" s="1417">
        <v>4</v>
      </c>
      <c r="AA260" s="1365" t="s">
        <v>45</v>
      </c>
      <c r="AB260" s="1417">
        <v>8</v>
      </c>
      <c r="AC260" s="1365" t="s">
        <v>10</v>
      </c>
      <c r="AD260" s="1417">
        <v>3</v>
      </c>
      <c r="AE260" s="1365" t="s">
        <v>13</v>
      </c>
      <c r="AF260" s="1365" t="s">
        <v>24</v>
      </c>
      <c r="AG260" s="1365">
        <f>IF(X260&gt;=1,(AB260*12+AD260)-(X260*12+Z260)+1,"")</f>
        <v>12</v>
      </c>
      <c r="AH260" s="1367" t="s">
        <v>38</v>
      </c>
      <c r="AI260" s="1369" t="str">
        <f>IFERROR(ROUNDDOWN(ROUND(L258*V260,0)*M258,0)*AG260,"")</f>
        <v/>
      </c>
      <c r="AJ260" s="1371" t="str">
        <f>IFERROR(ROUNDDOWN(ROUND((L258*(V260-AX258)),0)*M258,0)*AG260,"")</f>
        <v/>
      </c>
      <c r="AK260" s="1373">
        <f>IFERROR(IF(OR(N258="",N259="",N261=""),0,ROUNDDOWN(ROUNDDOWN(ROUND(L258*VLOOKUP(K258,【参考】数式用!$A$5:$AB$27,MATCH("新加算Ⅳ",【参考】数式用!$B$4:$AB$4,0)+1,0),0)*M258,0)*AG260*0.5,0)),"")</f>
        <v>0</v>
      </c>
      <c r="AL260" s="1361" t="str">
        <f t="shared" ref="AL260" si="193">IF(U260&lt;&gt;"","新規に適用","")</f>
        <v/>
      </c>
      <c r="AM260" s="1375">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3"/>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5"/>
      <c r="B261" s="1419"/>
      <c r="C261" s="1420"/>
      <c r="D261" s="1420"/>
      <c r="E261" s="1420"/>
      <c r="F261" s="1421"/>
      <c r="G261" s="1269"/>
      <c r="H261" s="1269"/>
      <c r="I261" s="1269"/>
      <c r="J261" s="1424"/>
      <c r="K261" s="1269"/>
      <c r="L261" s="1275"/>
      <c r="M261" s="1278"/>
      <c r="N261" s="662" t="str">
        <f>IF('別紙様式2-2（４・５月分）'!Q199="","",'別紙様式2-2（４・５月分）'!Q199)</f>
        <v/>
      </c>
      <c r="O261" s="1428"/>
      <c r="P261" s="1402"/>
      <c r="Q261" s="1404"/>
      <c r="R261" s="1406"/>
      <c r="S261" s="1408"/>
      <c r="T261" s="1410"/>
      <c r="U261" s="1412"/>
      <c r="V261" s="1414"/>
      <c r="W261" s="1416"/>
      <c r="X261" s="1418"/>
      <c r="Y261" s="1366"/>
      <c r="Z261" s="1418"/>
      <c r="AA261" s="1366"/>
      <c r="AB261" s="1418"/>
      <c r="AC261" s="1366"/>
      <c r="AD261" s="1418"/>
      <c r="AE261" s="1366"/>
      <c r="AF261" s="1366"/>
      <c r="AG261" s="1366"/>
      <c r="AH261" s="1368"/>
      <c r="AI261" s="1370"/>
      <c r="AJ261" s="1372"/>
      <c r="AK261" s="1374"/>
      <c r="AL261" s="1362"/>
      <c r="AM261" s="1376"/>
      <c r="AN261" s="1346"/>
      <c r="AO261" s="1346"/>
      <c r="AP261" s="1394"/>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3">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23" t="str">
        <f>IF(基本情報入力シート!X116="","",基本情報入力シート!X116)</f>
        <v/>
      </c>
      <c r="K262" s="1268" t="str">
        <f>IF(基本情報入力シート!Y116="","",基本情報入力シート!Y116)</f>
        <v/>
      </c>
      <c r="L262" s="1274" t="str">
        <f>IF(基本情報入力シート!AB116="","",基本情報入力シート!AB116)</f>
        <v/>
      </c>
      <c r="M262" s="1446" t="str">
        <f>IF(基本情報入力シート!AC116="","",基本情報入力シート!AC116)</f>
        <v/>
      </c>
      <c r="N262" s="659" t="str">
        <f>IF('別紙様式2-2（４・５月分）'!Q200="","",'別紙様式2-2（４・５月分）'!Q200)</f>
        <v/>
      </c>
      <c r="O262" s="1425" t="str">
        <f>IF(SUM('別紙様式2-2（４・５月分）'!R200:R202)=0,"",SUM('別紙様式2-2（４・５月分）'!R200:R202))</f>
        <v/>
      </c>
      <c r="P262" s="1429" t="str">
        <f>IFERROR(VLOOKUP('別紙様式2-2（４・５月分）'!AR200,【参考】数式用!$AT$5:$AU$22,2,FALSE),"")</f>
        <v/>
      </c>
      <c r="Q262" s="1430"/>
      <c r="R262" s="1431"/>
      <c r="S262" s="1435" t="str">
        <f>IFERROR(VLOOKUP(K262,【参考】数式用!$A$5:$AB$27,MATCH(P262,【参考】数式用!$B$4:$AB$4,0)+1,0),"")</f>
        <v/>
      </c>
      <c r="T262" s="1437" t="s">
        <v>2189</v>
      </c>
      <c r="U262" s="1439"/>
      <c r="V262" s="1441" t="str">
        <f>IFERROR(VLOOKUP(K262,【参考】数式用!$A$5:$AB$27,MATCH(U262,【参考】数式用!$B$4:$AB$4,0)+1,0),"")</f>
        <v/>
      </c>
      <c r="W262" s="1443"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89">
        <f>IFERROR(IF(OR(N265="ベア加算",N265=""),0, IF(OR(U262="新加算Ⅰ",U262="新加算Ⅱ",U262="新加算Ⅲ",U262="新加算Ⅳ"),ROUNDDOWN(ROUND(L262*VLOOKUP(K262,【参考】数式用!$A$5:$I$27,MATCH("ベア加算",【参考】数式用!$B$4:$I$4,0)+1,0),0)*M262,0)*AG262,0)),"")</f>
        <v>0</v>
      </c>
      <c r="AN262" s="1359"/>
      <c r="AO262" s="1391"/>
      <c r="AP262" s="1395"/>
      <c r="AQ262" s="1395"/>
      <c r="AR262" s="1397"/>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4"/>
      <c r="B263" s="1301"/>
      <c r="C263" s="1302"/>
      <c r="D263" s="1302"/>
      <c r="E263" s="1302"/>
      <c r="F263" s="1303"/>
      <c r="G263" s="1268"/>
      <c r="H263" s="1268"/>
      <c r="I263" s="1268"/>
      <c r="J263" s="1423"/>
      <c r="K263" s="1268"/>
      <c r="L263" s="1274"/>
      <c r="M263" s="1446"/>
      <c r="N263" s="1399" t="str">
        <f>IF('別紙様式2-2（４・５月分）'!Q201="","",'別紙様式2-2（４・５月分）'!Q201)</f>
        <v/>
      </c>
      <c r="O263" s="1426"/>
      <c r="P263" s="1432"/>
      <c r="Q263" s="1433"/>
      <c r="R263" s="1434"/>
      <c r="S263" s="1436"/>
      <c r="T263" s="1438"/>
      <c r="U263" s="1440"/>
      <c r="V263" s="1442"/>
      <c r="W263" s="1444"/>
      <c r="X263" s="1378"/>
      <c r="Y263" s="1380"/>
      <c r="Z263" s="1378"/>
      <c r="AA263" s="1380"/>
      <c r="AB263" s="1378"/>
      <c r="AC263" s="1380"/>
      <c r="AD263" s="1378"/>
      <c r="AE263" s="1380"/>
      <c r="AF263" s="1380"/>
      <c r="AG263" s="1380"/>
      <c r="AH263" s="1382"/>
      <c r="AI263" s="1384"/>
      <c r="AJ263" s="1386"/>
      <c r="AK263" s="1388"/>
      <c r="AL263" s="1364"/>
      <c r="AM263" s="1390"/>
      <c r="AN263" s="1360"/>
      <c r="AO263" s="1392"/>
      <c r="AP263" s="1396"/>
      <c r="AQ263" s="1396"/>
      <c r="AR263" s="1398"/>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23"/>
      <c r="K264" s="1268"/>
      <c r="L264" s="1274"/>
      <c r="M264" s="1446"/>
      <c r="N264" s="1400"/>
      <c r="O264" s="1427"/>
      <c r="P264" s="1401" t="s">
        <v>2196</v>
      </c>
      <c r="Q264" s="1403" t="str">
        <f>IFERROR(VLOOKUP('別紙様式2-2（４・５月分）'!AR200,【参考】数式用!$AT$5:$AV$22,3,FALSE),"")</f>
        <v/>
      </c>
      <c r="R264" s="1405" t="s">
        <v>2207</v>
      </c>
      <c r="S264" s="1445" t="str">
        <f>IFERROR(VLOOKUP(K262,【参考】数式用!$A$5:$AB$27,MATCH(Q264,【参考】数式用!$B$4:$AB$4,0)+1,0),"")</f>
        <v/>
      </c>
      <c r="T264" s="1409" t="s">
        <v>231</v>
      </c>
      <c r="U264" s="1411"/>
      <c r="V264" s="1413" t="str">
        <f>IFERROR(VLOOKUP(K262,【参考】数式用!$A$5:$AB$27,MATCH(U264,【参考】数式用!$B$4:$AB$4,0)+1,0),"")</f>
        <v/>
      </c>
      <c r="W264" s="1415" t="s">
        <v>19</v>
      </c>
      <c r="X264" s="1417">
        <v>7</v>
      </c>
      <c r="Y264" s="1365" t="s">
        <v>10</v>
      </c>
      <c r="Z264" s="1417">
        <v>4</v>
      </c>
      <c r="AA264" s="1365" t="s">
        <v>45</v>
      </c>
      <c r="AB264" s="1417">
        <v>8</v>
      </c>
      <c r="AC264" s="1365" t="s">
        <v>10</v>
      </c>
      <c r="AD264" s="1417">
        <v>3</v>
      </c>
      <c r="AE264" s="1365" t="s">
        <v>13</v>
      </c>
      <c r="AF264" s="1365" t="s">
        <v>24</v>
      </c>
      <c r="AG264" s="1365">
        <f>IF(X264&gt;=1,(AB264*12+AD264)-(X264*12+Z264)+1,"")</f>
        <v>12</v>
      </c>
      <c r="AH264" s="1367" t="s">
        <v>38</v>
      </c>
      <c r="AI264" s="1369" t="str">
        <f>IFERROR(ROUNDDOWN(ROUND(L262*V264,0)*M262,0)*AG264,"")</f>
        <v/>
      </c>
      <c r="AJ264" s="1371" t="str">
        <f>IFERROR(ROUNDDOWN(ROUND((L262*(V264-AX262)),0)*M262,0)*AG264,"")</f>
        <v/>
      </c>
      <c r="AK264" s="1373">
        <f>IFERROR(IF(OR(N262="",N263="",N265=""),0,ROUNDDOWN(ROUNDDOWN(ROUND(L262*VLOOKUP(K262,【参考】数式用!$A$5:$AB$27,MATCH("新加算Ⅳ",【参考】数式用!$B$4:$AB$4,0)+1,0),0)*M262,0)*AG264*0.5,0)),"")</f>
        <v>0</v>
      </c>
      <c r="AL264" s="1361" t="str">
        <f t="shared" ref="AL264" si="196">IF(U264&lt;&gt;"","新規に適用","")</f>
        <v/>
      </c>
      <c r="AM264" s="1375">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3"/>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5"/>
      <c r="B265" s="1419"/>
      <c r="C265" s="1420"/>
      <c r="D265" s="1420"/>
      <c r="E265" s="1420"/>
      <c r="F265" s="1421"/>
      <c r="G265" s="1269"/>
      <c r="H265" s="1269"/>
      <c r="I265" s="1269"/>
      <c r="J265" s="1424"/>
      <c r="K265" s="1269"/>
      <c r="L265" s="1275"/>
      <c r="M265" s="1447"/>
      <c r="N265" s="662" t="str">
        <f>IF('別紙様式2-2（４・５月分）'!Q202="","",'別紙様式2-2（４・５月分）'!Q202)</f>
        <v/>
      </c>
      <c r="O265" s="1428"/>
      <c r="P265" s="1402"/>
      <c r="Q265" s="1404"/>
      <c r="R265" s="1406"/>
      <c r="S265" s="1408"/>
      <c r="T265" s="1410"/>
      <c r="U265" s="1412"/>
      <c r="V265" s="1414"/>
      <c r="W265" s="1416"/>
      <c r="X265" s="1418"/>
      <c r="Y265" s="1366"/>
      <c r="Z265" s="1418"/>
      <c r="AA265" s="1366"/>
      <c r="AB265" s="1418"/>
      <c r="AC265" s="1366"/>
      <c r="AD265" s="1418"/>
      <c r="AE265" s="1366"/>
      <c r="AF265" s="1366"/>
      <c r="AG265" s="1366"/>
      <c r="AH265" s="1368"/>
      <c r="AI265" s="1370"/>
      <c r="AJ265" s="1372"/>
      <c r="AK265" s="1374"/>
      <c r="AL265" s="1362"/>
      <c r="AM265" s="1376"/>
      <c r="AN265" s="1346"/>
      <c r="AO265" s="1346"/>
      <c r="AP265" s="1394"/>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2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25" t="str">
        <f>IF(SUM('別紙様式2-2（４・５月分）'!R203:R205)=0,"",SUM('別紙様式2-2（４・５月分）'!R203:R205))</f>
        <v/>
      </c>
      <c r="P266" s="1429" t="str">
        <f>IFERROR(VLOOKUP('別紙様式2-2（４・５月分）'!AR203,【参考】数式用!$AT$5:$AU$22,2,FALSE),"")</f>
        <v/>
      </c>
      <c r="Q266" s="1430"/>
      <c r="R266" s="1431"/>
      <c r="S266" s="1435" t="str">
        <f>IFERROR(VLOOKUP(K266,【参考】数式用!$A$5:$AB$27,MATCH(P266,【参考】数式用!$B$4:$AB$4,0)+1,0),"")</f>
        <v/>
      </c>
      <c r="T266" s="1437" t="s">
        <v>2189</v>
      </c>
      <c r="U266" s="1439"/>
      <c r="V266" s="1441" t="str">
        <f>IFERROR(VLOOKUP(K266,【参考】数式用!$A$5:$AB$27,MATCH(U266,【参考】数式用!$B$4:$AB$4,0)+1,0),"")</f>
        <v/>
      </c>
      <c r="W266" s="1443"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89">
        <f>IFERROR(IF(OR(N269="ベア加算",N269=""),0, IF(OR(U266="新加算Ⅰ",U266="新加算Ⅱ",U266="新加算Ⅲ",U266="新加算Ⅳ"),ROUNDDOWN(ROUND(L266*VLOOKUP(K266,【参考】数式用!$A$5:$I$27,MATCH("ベア加算",【参考】数式用!$B$4:$I$4,0)+1,0),0)*M266,0)*AG266,0)),"")</f>
        <v>0</v>
      </c>
      <c r="AN266" s="1359"/>
      <c r="AO266" s="1391"/>
      <c r="AP266" s="1395"/>
      <c r="AQ266" s="1395"/>
      <c r="AR266" s="1397"/>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4"/>
      <c r="B267" s="1301"/>
      <c r="C267" s="1302"/>
      <c r="D267" s="1302"/>
      <c r="E267" s="1302"/>
      <c r="F267" s="1303"/>
      <c r="G267" s="1268"/>
      <c r="H267" s="1268"/>
      <c r="I267" s="1268"/>
      <c r="J267" s="1423"/>
      <c r="K267" s="1268"/>
      <c r="L267" s="1274"/>
      <c r="M267" s="1277"/>
      <c r="N267" s="1399" t="str">
        <f>IF('別紙様式2-2（４・５月分）'!Q204="","",'別紙様式2-2（４・５月分）'!Q204)</f>
        <v/>
      </c>
      <c r="O267" s="1426"/>
      <c r="P267" s="1432"/>
      <c r="Q267" s="1433"/>
      <c r="R267" s="1434"/>
      <c r="S267" s="1436"/>
      <c r="T267" s="1438"/>
      <c r="U267" s="1440"/>
      <c r="V267" s="1442"/>
      <c r="W267" s="1444"/>
      <c r="X267" s="1378"/>
      <c r="Y267" s="1380"/>
      <c r="Z267" s="1378"/>
      <c r="AA267" s="1380"/>
      <c r="AB267" s="1378"/>
      <c r="AC267" s="1380"/>
      <c r="AD267" s="1378"/>
      <c r="AE267" s="1380"/>
      <c r="AF267" s="1380"/>
      <c r="AG267" s="1380"/>
      <c r="AH267" s="1382"/>
      <c r="AI267" s="1384"/>
      <c r="AJ267" s="1386"/>
      <c r="AK267" s="1388"/>
      <c r="AL267" s="1364"/>
      <c r="AM267" s="1390"/>
      <c r="AN267" s="1360"/>
      <c r="AO267" s="1392"/>
      <c r="AP267" s="1396"/>
      <c r="AQ267" s="1396"/>
      <c r="AR267" s="1398"/>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23"/>
      <c r="K268" s="1268"/>
      <c r="L268" s="1274"/>
      <c r="M268" s="1277"/>
      <c r="N268" s="1400"/>
      <c r="O268" s="1427"/>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65" t="s">
        <v>10</v>
      </c>
      <c r="Z268" s="1417">
        <v>4</v>
      </c>
      <c r="AA268" s="1365" t="s">
        <v>45</v>
      </c>
      <c r="AB268" s="1417">
        <v>8</v>
      </c>
      <c r="AC268" s="1365" t="s">
        <v>10</v>
      </c>
      <c r="AD268" s="1417">
        <v>3</v>
      </c>
      <c r="AE268" s="1365" t="s">
        <v>13</v>
      </c>
      <c r="AF268" s="1365" t="s">
        <v>24</v>
      </c>
      <c r="AG268" s="1365">
        <f>IF(X268&gt;=1,(AB268*12+AD268)-(X268*12+Z268)+1,"")</f>
        <v>12</v>
      </c>
      <c r="AH268" s="1367" t="s">
        <v>38</v>
      </c>
      <c r="AI268" s="1369" t="str">
        <f>IFERROR(ROUNDDOWN(ROUND(L266*V268,0)*M266,0)*AG268,"")</f>
        <v/>
      </c>
      <c r="AJ268" s="1371" t="str">
        <f>IFERROR(ROUNDDOWN(ROUND((L266*(V268-AX266)),0)*M266,0)*AG268,"")</f>
        <v/>
      </c>
      <c r="AK268" s="1373">
        <f>IFERROR(IF(OR(N266="",N267="",N269=""),0,ROUNDDOWN(ROUNDDOWN(ROUND(L266*VLOOKUP(K266,【参考】数式用!$A$5:$AB$27,MATCH("新加算Ⅳ",【参考】数式用!$B$4:$AB$4,0)+1,0),0)*M266,0)*AG268*0.5,0)),"")</f>
        <v>0</v>
      </c>
      <c r="AL268" s="1361" t="str">
        <f t="shared" ref="AL268" si="199">IF(U268&lt;&gt;"","新規に適用","")</f>
        <v/>
      </c>
      <c r="AM268" s="1375">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3"/>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5"/>
      <c r="B269" s="1419"/>
      <c r="C269" s="1420"/>
      <c r="D269" s="1420"/>
      <c r="E269" s="1420"/>
      <c r="F269" s="1421"/>
      <c r="G269" s="1269"/>
      <c r="H269" s="1269"/>
      <c r="I269" s="1269"/>
      <c r="J269" s="1424"/>
      <c r="K269" s="1269"/>
      <c r="L269" s="1275"/>
      <c r="M269" s="1278"/>
      <c r="N269" s="662" t="str">
        <f>IF('別紙様式2-2（４・５月分）'!Q205="","",'別紙様式2-2（４・５月分）'!Q205)</f>
        <v/>
      </c>
      <c r="O269" s="1428"/>
      <c r="P269" s="1402"/>
      <c r="Q269" s="1404"/>
      <c r="R269" s="1406"/>
      <c r="S269" s="1408"/>
      <c r="T269" s="1410"/>
      <c r="U269" s="1412"/>
      <c r="V269" s="1414"/>
      <c r="W269" s="1416"/>
      <c r="X269" s="1418"/>
      <c r="Y269" s="1366"/>
      <c r="Z269" s="1418"/>
      <c r="AA269" s="1366"/>
      <c r="AB269" s="1418"/>
      <c r="AC269" s="1366"/>
      <c r="AD269" s="1418"/>
      <c r="AE269" s="1366"/>
      <c r="AF269" s="1366"/>
      <c r="AG269" s="1366"/>
      <c r="AH269" s="1368"/>
      <c r="AI269" s="1370"/>
      <c r="AJ269" s="1372"/>
      <c r="AK269" s="1374"/>
      <c r="AL269" s="1362"/>
      <c r="AM269" s="1376"/>
      <c r="AN269" s="1346"/>
      <c r="AO269" s="1346"/>
      <c r="AP269" s="1394"/>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3">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23" t="str">
        <f>IF(基本情報入力シート!X118="","",基本情報入力シート!X118)</f>
        <v/>
      </c>
      <c r="K270" s="1268" t="str">
        <f>IF(基本情報入力シート!Y118="","",基本情報入力シート!Y118)</f>
        <v/>
      </c>
      <c r="L270" s="1274" t="str">
        <f>IF(基本情報入力シート!AB118="","",基本情報入力シート!AB118)</f>
        <v/>
      </c>
      <c r="M270" s="1446" t="str">
        <f>IF(基本情報入力シート!AC118="","",基本情報入力シート!AC118)</f>
        <v/>
      </c>
      <c r="N270" s="659" t="str">
        <f>IF('別紙様式2-2（４・５月分）'!Q206="","",'別紙様式2-2（４・５月分）'!Q206)</f>
        <v/>
      </c>
      <c r="O270" s="1425" t="str">
        <f>IF(SUM('別紙様式2-2（４・５月分）'!R206:R208)=0,"",SUM('別紙様式2-2（４・５月分）'!R206:R208))</f>
        <v/>
      </c>
      <c r="P270" s="1429" t="str">
        <f>IFERROR(VLOOKUP('別紙様式2-2（４・５月分）'!AR206,【参考】数式用!$AT$5:$AU$22,2,FALSE),"")</f>
        <v/>
      </c>
      <c r="Q270" s="1430"/>
      <c r="R270" s="1431"/>
      <c r="S270" s="1435" t="str">
        <f>IFERROR(VLOOKUP(K270,【参考】数式用!$A$5:$AB$27,MATCH(P270,【参考】数式用!$B$4:$AB$4,0)+1,0),"")</f>
        <v/>
      </c>
      <c r="T270" s="1437" t="s">
        <v>2189</v>
      </c>
      <c r="U270" s="1439"/>
      <c r="V270" s="1441" t="str">
        <f>IFERROR(VLOOKUP(K270,【参考】数式用!$A$5:$AB$27,MATCH(U270,【参考】数式用!$B$4:$AB$4,0)+1,0),"")</f>
        <v/>
      </c>
      <c r="W270" s="1443"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89">
        <f>IFERROR(IF(OR(N273="ベア加算",N273=""),0, IF(OR(U270="新加算Ⅰ",U270="新加算Ⅱ",U270="新加算Ⅲ",U270="新加算Ⅳ"),ROUNDDOWN(ROUND(L270*VLOOKUP(K270,【参考】数式用!$A$5:$I$27,MATCH("ベア加算",【参考】数式用!$B$4:$I$4,0)+1,0),0)*M270,0)*AG270,0)),"")</f>
        <v>0</v>
      </c>
      <c r="AN270" s="1359"/>
      <c r="AO270" s="1391"/>
      <c r="AP270" s="1395"/>
      <c r="AQ270" s="1395"/>
      <c r="AR270" s="1397"/>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4"/>
      <c r="B271" s="1301"/>
      <c r="C271" s="1302"/>
      <c r="D271" s="1302"/>
      <c r="E271" s="1302"/>
      <c r="F271" s="1303"/>
      <c r="G271" s="1268"/>
      <c r="H271" s="1268"/>
      <c r="I271" s="1268"/>
      <c r="J271" s="1423"/>
      <c r="K271" s="1268"/>
      <c r="L271" s="1274"/>
      <c r="M271" s="1446"/>
      <c r="N271" s="1399" t="str">
        <f>IF('別紙様式2-2（４・５月分）'!Q207="","",'別紙様式2-2（４・５月分）'!Q207)</f>
        <v/>
      </c>
      <c r="O271" s="1426"/>
      <c r="P271" s="1432"/>
      <c r="Q271" s="1433"/>
      <c r="R271" s="1434"/>
      <c r="S271" s="1436"/>
      <c r="T271" s="1438"/>
      <c r="U271" s="1440"/>
      <c r="V271" s="1442"/>
      <c r="W271" s="1444"/>
      <c r="X271" s="1378"/>
      <c r="Y271" s="1380"/>
      <c r="Z271" s="1378"/>
      <c r="AA271" s="1380"/>
      <c r="AB271" s="1378"/>
      <c r="AC271" s="1380"/>
      <c r="AD271" s="1378"/>
      <c r="AE271" s="1380"/>
      <c r="AF271" s="1380"/>
      <c r="AG271" s="1380"/>
      <c r="AH271" s="1382"/>
      <c r="AI271" s="1384"/>
      <c r="AJ271" s="1386"/>
      <c r="AK271" s="1388"/>
      <c r="AL271" s="1364"/>
      <c r="AM271" s="1390"/>
      <c r="AN271" s="1360"/>
      <c r="AO271" s="1392"/>
      <c r="AP271" s="1396"/>
      <c r="AQ271" s="1396"/>
      <c r="AR271" s="1398"/>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23"/>
      <c r="K272" s="1268"/>
      <c r="L272" s="1274"/>
      <c r="M272" s="1446"/>
      <c r="N272" s="1400"/>
      <c r="O272" s="1427"/>
      <c r="P272" s="1401" t="s">
        <v>2196</v>
      </c>
      <c r="Q272" s="1403" t="str">
        <f>IFERROR(VLOOKUP('別紙様式2-2（４・５月分）'!AR206,【参考】数式用!$AT$5:$AV$22,3,FALSE),"")</f>
        <v/>
      </c>
      <c r="R272" s="1405" t="s">
        <v>2207</v>
      </c>
      <c r="S272" s="1445" t="str">
        <f>IFERROR(VLOOKUP(K270,【参考】数式用!$A$5:$AB$27,MATCH(Q272,【参考】数式用!$B$4:$AB$4,0)+1,0),"")</f>
        <v/>
      </c>
      <c r="T272" s="1409" t="s">
        <v>231</v>
      </c>
      <c r="U272" s="1411"/>
      <c r="V272" s="1413" t="str">
        <f>IFERROR(VLOOKUP(K270,【参考】数式用!$A$5:$AB$27,MATCH(U272,【参考】数式用!$B$4:$AB$4,0)+1,0),"")</f>
        <v/>
      </c>
      <c r="W272" s="1415" t="s">
        <v>19</v>
      </c>
      <c r="X272" s="1417">
        <v>7</v>
      </c>
      <c r="Y272" s="1365" t="s">
        <v>10</v>
      </c>
      <c r="Z272" s="1417">
        <v>4</v>
      </c>
      <c r="AA272" s="1365" t="s">
        <v>45</v>
      </c>
      <c r="AB272" s="1417">
        <v>8</v>
      </c>
      <c r="AC272" s="1365" t="s">
        <v>10</v>
      </c>
      <c r="AD272" s="1417">
        <v>3</v>
      </c>
      <c r="AE272" s="1365" t="s">
        <v>13</v>
      </c>
      <c r="AF272" s="1365" t="s">
        <v>24</v>
      </c>
      <c r="AG272" s="1365">
        <f>IF(X272&gt;=1,(AB272*12+AD272)-(X272*12+Z272)+1,"")</f>
        <v>12</v>
      </c>
      <c r="AH272" s="1367" t="s">
        <v>38</v>
      </c>
      <c r="AI272" s="1369" t="str">
        <f>IFERROR(ROUNDDOWN(ROUND(L270*V272,0)*M270,0)*AG272,"")</f>
        <v/>
      </c>
      <c r="AJ272" s="1371" t="str">
        <f>IFERROR(ROUNDDOWN(ROUND((L270*(V272-AX270)),0)*M270,0)*AG272,"")</f>
        <v/>
      </c>
      <c r="AK272" s="1373">
        <f>IFERROR(IF(OR(N270="",N271="",N273=""),0,ROUNDDOWN(ROUNDDOWN(ROUND(L270*VLOOKUP(K270,【参考】数式用!$A$5:$AB$27,MATCH("新加算Ⅳ",【参考】数式用!$B$4:$AB$4,0)+1,0),0)*M270,0)*AG272*0.5,0)),"")</f>
        <v>0</v>
      </c>
      <c r="AL272" s="1361" t="str">
        <f t="shared" ref="AL272" si="202">IF(U272&lt;&gt;"","新規に適用","")</f>
        <v/>
      </c>
      <c r="AM272" s="1375">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3"/>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5"/>
      <c r="B273" s="1419"/>
      <c r="C273" s="1420"/>
      <c r="D273" s="1420"/>
      <c r="E273" s="1420"/>
      <c r="F273" s="1421"/>
      <c r="G273" s="1269"/>
      <c r="H273" s="1269"/>
      <c r="I273" s="1269"/>
      <c r="J273" s="1424"/>
      <c r="K273" s="1269"/>
      <c r="L273" s="1275"/>
      <c r="M273" s="1447"/>
      <c r="N273" s="662" t="str">
        <f>IF('別紙様式2-2（４・５月分）'!Q208="","",'別紙様式2-2（４・５月分）'!Q208)</f>
        <v/>
      </c>
      <c r="O273" s="1428"/>
      <c r="P273" s="1402"/>
      <c r="Q273" s="1404"/>
      <c r="R273" s="1406"/>
      <c r="S273" s="1408"/>
      <c r="T273" s="1410"/>
      <c r="U273" s="1412"/>
      <c r="V273" s="1414"/>
      <c r="W273" s="1416"/>
      <c r="X273" s="1418"/>
      <c r="Y273" s="1366"/>
      <c r="Z273" s="1418"/>
      <c r="AA273" s="1366"/>
      <c r="AB273" s="1418"/>
      <c r="AC273" s="1366"/>
      <c r="AD273" s="1418"/>
      <c r="AE273" s="1366"/>
      <c r="AF273" s="1366"/>
      <c r="AG273" s="1366"/>
      <c r="AH273" s="1368"/>
      <c r="AI273" s="1370"/>
      <c r="AJ273" s="1372"/>
      <c r="AK273" s="1374"/>
      <c r="AL273" s="1362"/>
      <c r="AM273" s="1376"/>
      <c r="AN273" s="1346"/>
      <c r="AO273" s="1346"/>
      <c r="AP273" s="1394"/>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2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25" t="str">
        <f>IF(SUM('別紙様式2-2（４・５月分）'!R209:R211)=0,"",SUM('別紙様式2-2（４・５月分）'!R209:R211))</f>
        <v/>
      </c>
      <c r="P274" s="1429" t="str">
        <f>IFERROR(VLOOKUP('別紙様式2-2（４・５月分）'!AR209,【参考】数式用!$AT$5:$AU$22,2,FALSE),"")</f>
        <v/>
      </c>
      <c r="Q274" s="1430"/>
      <c r="R274" s="1431"/>
      <c r="S274" s="1435" t="str">
        <f>IFERROR(VLOOKUP(K274,【参考】数式用!$A$5:$AB$27,MATCH(P274,【参考】数式用!$B$4:$AB$4,0)+1,0),"")</f>
        <v/>
      </c>
      <c r="T274" s="1437" t="s">
        <v>2189</v>
      </c>
      <c r="U274" s="1439"/>
      <c r="V274" s="1441" t="str">
        <f>IFERROR(VLOOKUP(K274,【参考】数式用!$A$5:$AB$27,MATCH(U274,【参考】数式用!$B$4:$AB$4,0)+1,0),"")</f>
        <v/>
      </c>
      <c r="W274" s="1443"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89">
        <f>IFERROR(IF(OR(N277="ベア加算",N277=""),0, IF(OR(U274="新加算Ⅰ",U274="新加算Ⅱ",U274="新加算Ⅲ",U274="新加算Ⅳ"),ROUNDDOWN(ROUND(L274*VLOOKUP(K274,【参考】数式用!$A$5:$I$27,MATCH("ベア加算",【参考】数式用!$B$4:$I$4,0)+1,0),0)*M274,0)*AG274,0)),"")</f>
        <v>0</v>
      </c>
      <c r="AN274" s="1359"/>
      <c r="AO274" s="1391"/>
      <c r="AP274" s="1395"/>
      <c r="AQ274" s="1395"/>
      <c r="AR274" s="1397"/>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4"/>
      <c r="B275" s="1301"/>
      <c r="C275" s="1302"/>
      <c r="D275" s="1302"/>
      <c r="E275" s="1302"/>
      <c r="F275" s="1303"/>
      <c r="G275" s="1268"/>
      <c r="H275" s="1268"/>
      <c r="I275" s="1268"/>
      <c r="J275" s="1423"/>
      <c r="K275" s="1268"/>
      <c r="L275" s="1274"/>
      <c r="M275" s="1277"/>
      <c r="N275" s="1399" t="str">
        <f>IF('別紙様式2-2（４・５月分）'!Q210="","",'別紙様式2-2（４・５月分）'!Q210)</f>
        <v/>
      </c>
      <c r="O275" s="1426"/>
      <c r="P275" s="1432"/>
      <c r="Q275" s="1433"/>
      <c r="R275" s="1434"/>
      <c r="S275" s="1436"/>
      <c r="T275" s="1438"/>
      <c r="U275" s="1440"/>
      <c r="V275" s="1442"/>
      <c r="W275" s="1444"/>
      <c r="X275" s="1378"/>
      <c r="Y275" s="1380"/>
      <c r="Z275" s="1378"/>
      <c r="AA275" s="1380"/>
      <c r="AB275" s="1378"/>
      <c r="AC275" s="1380"/>
      <c r="AD275" s="1378"/>
      <c r="AE275" s="1380"/>
      <c r="AF275" s="1380"/>
      <c r="AG275" s="1380"/>
      <c r="AH275" s="1382"/>
      <c r="AI275" s="1384"/>
      <c r="AJ275" s="1386"/>
      <c r="AK275" s="1388"/>
      <c r="AL275" s="1364"/>
      <c r="AM275" s="1390"/>
      <c r="AN275" s="1360"/>
      <c r="AO275" s="1392"/>
      <c r="AP275" s="1396"/>
      <c r="AQ275" s="1396"/>
      <c r="AR275" s="1398"/>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23"/>
      <c r="K276" s="1268"/>
      <c r="L276" s="1274"/>
      <c r="M276" s="1277"/>
      <c r="N276" s="1400"/>
      <c r="O276" s="1427"/>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65" t="s">
        <v>10</v>
      </c>
      <c r="Z276" s="1417">
        <v>4</v>
      </c>
      <c r="AA276" s="1365" t="s">
        <v>45</v>
      </c>
      <c r="AB276" s="1417">
        <v>8</v>
      </c>
      <c r="AC276" s="1365" t="s">
        <v>10</v>
      </c>
      <c r="AD276" s="1417">
        <v>3</v>
      </c>
      <c r="AE276" s="1365" t="s">
        <v>13</v>
      </c>
      <c r="AF276" s="1365" t="s">
        <v>24</v>
      </c>
      <c r="AG276" s="1365">
        <f>IF(X276&gt;=1,(AB276*12+AD276)-(X276*12+Z276)+1,"")</f>
        <v>12</v>
      </c>
      <c r="AH276" s="1367" t="s">
        <v>38</v>
      </c>
      <c r="AI276" s="1369" t="str">
        <f>IFERROR(ROUNDDOWN(ROUND(L274*V276,0)*M274,0)*AG276,"")</f>
        <v/>
      </c>
      <c r="AJ276" s="1371" t="str">
        <f>IFERROR(ROUNDDOWN(ROUND((L274*(V276-AX274)),0)*M274,0)*AG276,"")</f>
        <v/>
      </c>
      <c r="AK276" s="1373">
        <f>IFERROR(IF(OR(N274="",N275="",N277=""),0,ROUNDDOWN(ROUNDDOWN(ROUND(L274*VLOOKUP(K274,【参考】数式用!$A$5:$AB$27,MATCH("新加算Ⅳ",【参考】数式用!$B$4:$AB$4,0)+1,0),0)*M274,0)*AG276*0.5,0)),"")</f>
        <v>0</v>
      </c>
      <c r="AL276" s="1361" t="str">
        <f t="shared" ref="AL276" si="207">IF(U276&lt;&gt;"","新規に適用","")</f>
        <v/>
      </c>
      <c r="AM276" s="1375">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3"/>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5"/>
      <c r="B277" s="1419"/>
      <c r="C277" s="1420"/>
      <c r="D277" s="1420"/>
      <c r="E277" s="1420"/>
      <c r="F277" s="1421"/>
      <c r="G277" s="1269"/>
      <c r="H277" s="1269"/>
      <c r="I277" s="1269"/>
      <c r="J277" s="1424"/>
      <c r="K277" s="1269"/>
      <c r="L277" s="1275"/>
      <c r="M277" s="1278"/>
      <c r="N277" s="662" t="str">
        <f>IF('別紙様式2-2（４・５月分）'!Q211="","",'別紙様式2-2（４・５月分）'!Q211)</f>
        <v/>
      </c>
      <c r="O277" s="1428"/>
      <c r="P277" s="1402"/>
      <c r="Q277" s="1404"/>
      <c r="R277" s="1406"/>
      <c r="S277" s="1408"/>
      <c r="T277" s="1410"/>
      <c r="U277" s="1412"/>
      <c r="V277" s="1414"/>
      <c r="W277" s="1416"/>
      <c r="X277" s="1418"/>
      <c r="Y277" s="1366"/>
      <c r="Z277" s="1418"/>
      <c r="AA277" s="1366"/>
      <c r="AB277" s="1418"/>
      <c r="AC277" s="1366"/>
      <c r="AD277" s="1418"/>
      <c r="AE277" s="1366"/>
      <c r="AF277" s="1366"/>
      <c r="AG277" s="1366"/>
      <c r="AH277" s="1368"/>
      <c r="AI277" s="1370"/>
      <c r="AJ277" s="1372"/>
      <c r="AK277" s="1374"/>
      <c r="AL277" s="1362"/>
      <c r="AM277" s="1376"/>
      <c r="AN277" s="1346"/>
      <c r="AO277" s="1346"/>
      <c r="AP277" s="1394"/>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3">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23" t="str">
        <f>IF(基本情報入力シート!X120="","",基本情報入力シート!X120)</f>
        <v/>
      </c>
      <c r="K278" s="1268" t="str">
        <f>IF(基本情報入力シート!Y120="","",基本情報入力シート!Y120)</f>
        <v/>
      </c>
      <c r="L278" s="1274" t="str">
        <f>IF(基本情報入力シート!AB120="","",基本情報入力シート!AB120)</f>
        <v/>
      </c>
      <c r="M278" s="1446" t="str">
        <f>IF(基本情報入力シート!AC120="","",基本情報入力シート!AC120)</f>
        <v/>
      </c>
      <c r="N278" s="659" t="str">
        <f>IF('別紙様式2-2（４・５月分）'!Q212="","",'別紙様式2-2（４・５月分）'!Q212)</f>
        <v/>
      </c>
      <c r="O278" s="1425" t="str">
        <f>IF(SUM('別紙様式2-2（４・５月分）'!R212:R214)=0,"",SUM('別紙様式2-2（４・５月分）'!R212:R214))</f>
        <v/>
      </c>
      <c r="P278" s="1429" t="str">
        <f>IFERROR(VLOOKUP('別紙様式2-2（４・５月分）'!AR212,【参考】数式用!$AT$5:$AU$22,2,FALSE),"")</f>
        <v/>
      </c>
      <c r="Q278" s="1430"/>
      <c r="R278" s="1431"/>
      <c r="S278" s="1435" t="str">
        <f>IFERROR(VLOOKUP(K278,【参考】数式用!$A$5:$AB$27,MATCH(P278,【参考】数式用!$B$4:$AB$4,0)+1,0),"")</f>
        <v/>
      </c>
      <c r="T278" s="1437" t="s">
        <v>2189</v>
      </c>
      <c r="U278" s="1439"/>
      <c r="V278" s="1441" t="str">
        <f>IFERROR(VLOOKUP(K278,【参考】数式用!$A$5:$AB$27,MATCH(U278,【参考】数式用!$B$4:$AB$4,0)+1,0),"")</f>
        <v/>
      </c>
      <c r="W278" s="1443"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89">
        <f>IFERROR(IF(OR(N281="ベア加算",N281=""),0, IF(OR(U278="新加算Ⅰ",U278="新加算Ⅱ",U278="新加算Ⅲ",U278="新加算Ⅳ"),ROUNDDOWN(ROUND(L278*VLOOKUP(K278,【参考】数式用!$A$5:$I$27,MATCH("ベア加算",【参考】数式用!$B$4:$I$4,0)+1,0),0)*M278,0)*AG278,0)),"")</f>
        <v>0</v>
      </c>
      <c r="AN278" s="1359"/>
      <c r="AO278" s="1391"/>
      <c r="AP278" s="1395"/>
      <c r="AQ278" s="1395"/>
      <c r="AR278" s="1397"/>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4"/>
      <c r="B279" s="1301"/>
      <c r="C279" s="1302"/>
      <c r="D279" s="1302"/>
      <c r="E279" s="1302"/>
      <c r="F279" s="1303"/>
      <c r="G279" s="1268"/>
      <c r="H279" s="1268"/>
      <c r="I279" s="1268"/>
      <c r="J279" s="1423"/>
      <c r="K279" s="1268"/>
      <c r="L279" s="1274"/>
      <c r="M279" s="1446"/>
      <c r="N279" s="1399" t="str">
        <f>IF('別紙様式2-2（４・５月分）'!Q213="","",'別紙様式2-2（４・５月分）'!Q213)</f>
        <v/>
      </c>
      <c r="O279" s="1426"/>
      <c r="P279" s="1432"/>
      <c r="Q279" s="1433"/>
      <c r="R279" s="1434"/>
      <c r="S279" s="1436"/>
      <c r="T279" s="1438"/>
      <c r="U279" s="1440"/>
      <c r="V279" s="1442"/>
      <c r="W279" s="1444"/>
      <c r="X279" s="1378"/>
      <c r="Y279" s="1380"/>
      <c r="Z279" s="1378"/>
      <c r="AA279" s="1380"/>
      <c r="AB279" s="1378"/>
      <c r="AC279" s="1380"/>
      <c r="AD279" s="1378"/>
      <c r="AE279" s="1380"/>
      <c r="AF279" s="1380"/>
      <c r="AG279" s="1380"/>
      <c r="AH279" s="1382"/>
      <c r="AI279" s="1384"/>
      <c r="AJ279" s="1386"/>
      <c r="AK279" s="1388"/>
      <c r="AL279" s="1364"/>
      <c r="AM279" s="1390"/>
      <c r="AN279" s="1360"/>
      <c r="AO279" s="1392"/>
      <c r="AP279" s="1396"/>
      <c r="AQ279" s="1396"/>
      <c r="AR279" s="1398"/>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23"/>
      <c r="K280" s="1268"/>
      <c r="L280" s="1274"/>
      <c r="M280" s="1446"/>
      <c r="N280" s="1400"/>
      <c r="O280" s="1427"/>
      <c r="P280" s="1401" t="s">
        <v>2196</v>
      </c>
      <c r="Q280" s="1403" t="str">
        <f>IFERROR(VLOOKUP('別紙様式2-2（４・５月分）'!AR212,【参考】数式用!$AT$5:$AV$22,3,FALSE),"")</f>
        <v/>
      </c>
      <c r="R280" s="1405" t="s">
        <v>2207</v>
      </c>
      <c r="S280" s="1445" t="str">
        <f>IFERROR(VLOOKUP(K278,【参考】数式用!$A$5:$AB$27,MATCH(Q280,【参考】数式用!$B$4:$AB$4,0)+1,0),"")</f>
        <v/>
      </c>
      <c r="T280" s="1409" t="s">
        <v>231</v>
      </c>
      <c r="U280" s="1411"/>
      <c r="V280" s="1413" t="str">
        <f>IFERROR(VLOOKUP(K278,【参考】数式用!$A$5:$AB$27,MATCH(U280,【参考】数式用!$B$4:$AB$4,0)+1,0),"")</f>
        <v/>
      </c>
      <c r="W280" s="1415" t="s">
        <v>19</v>
      </c>
      <c r="X280" s="1417">
        <v>7</v>
      </c>
      <c r="Y280" s="1365" t="s">
        <v>10</v>
      </c>
      <c r="Z280" s="1417">
        <v>4</v>
      </c>
      <c r="AA280" s="1365" t="s">
        <v>45</v>
      </c>
      <c r="AB280" s="1417">
        <v>8</v>
      </c>
      <c r="AC280" s="1365" t="s">
        <v>10</v>
      </c>
      <c r="AD280" s="1417">
        <v>3</v>
      </c>
      <c r="AE280" s="1365" t="s">
        <v>13</v>
      </c>
      <c r="AF280" s="1365" t="s">
        <v>24</v>
      </c>
      <c r="AG280" s="1365">
        <f>IF(X280&gt;=1,(AB280*12+AD280)-(X280*12+Z280)+1,"")</f>
        <v>12</v>
      </c>
      <c r="AH280" s="1367" t="s">
        <v>38</v>
      </c>
      <c r="AI280" s="1369" t="str">
        <f>IFERROR(ROUNDDOWN(ROUND(L278*V280,0)*M278,0)*AG280,"")</f>
        <v/>
      </c>
      <c r="AJ280" s="1371" t="str">
        <f>IFERROR(ROUNDDOWN(ROUND((L278*(V280-AX278)),0)*M278,0)*AG280,"")</f>
        <v/>
      </c>
      <c r="AK280" s="1373">
        <f>IFERROR(IF(OR(N278="",N279="",N281=""),0,ROUNDDOWN(ROUNDDOWN(ROUND(L278*VLOOKUP(K278,【参考】数式用!$A$5:$AB$27,MATCH("新加算Ⅳ",【参考】数式用!$B$4:$AB$4,0)+1,0),0)*M278,0)*AG280*0.5,0)),"")</f>
        <v>0</v>
      </c>
      <c r="AL280" s="1361" t="str">
        <f t="shared" ref="AL280" si="210">IF(U280&lt;&gt;"","新規に適用","")</f>
        <v/>
      </c>
      <c r="AM280" s="1375">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3"/>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5"/>
      <c r="B281" s="1419"/>
      <c r="C281" s="1420"/>
      <c r="D281" s="1420"/>
      <c r="E281" s="1420"/>
      <c r="F281" s="1421"/>
      <c r="G281" s="1269"/>
      <c r="H281" s="1269"/>
      <c r="I281" s="1269"/>
      <c r="J281" s="1424"/>
      <c r="K281" s="1269"/>
      <c r="L281" s="1275"/>
      <c r="M281" s="1447"/>
      <c r="N281" s="662" t="str">
        <f>IF('別紙様式2-2（４・５月分）'!Q214="","",'別紙様式2-2（４・５月分）'!Q214)</f>
        <v/>
      </c>
      <c r="O281" s="1428"/>
      <c r="P281" s="1402"/>
      <c r="Q281" s="1404"/>
      <c r="R281" s="1406"/>
      <c r="S281" s="1408"/>
      <c r="T281" s="1410"/>
      <c r="U281" s="1412"/>
      <c r="V281" s="1414"/>
      <c r="W281" s="1416"/>
      <c r="X281" s="1418"/>
      <c r="Y281" s="1366"/>
      <c r="Z281" s="1418"/>
      <c r="AA281" s="1366"/>
      <c r="AB281" s="1418"/>
      <c r="AC281" s="1366"/>
      <c r="AD281" s="1418"/>
      <c r="AE281" s="1366"/>
      <c r="AF281" s="1366"/>
      <c r="AG281" s="1366"/>
      <c r="AH281" s="1368"/>
      <c r="AI281" s="1370"/>
      <c r="AJ281" s="1372"/>
      <c r="AK281" s="1374"/>
      <c r="AL281" s="1362"/>
      <c r="AM281" s="1376"/>
      <c r="AN281" s="1346"/>
      <c r="AO281" s="1346"/>
      <c r="AP281" s="1394"/>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2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25" t="str">
        <f>IF(SUM('別紙様式2-2（４・５月分）'!R215:R217)=0,"",SUM('別紙様式2-2（４・５月分）'!R215:R217))</f>
        <v/>
      </c>
      <c r="P282" s="1429" t="str">
        <f>IFERROR(VLOOKUP('別紙様式2-2（４・５月分）'!AR215,【参考】数式用!$AT$5:$AU$22,2,FALSE),"")</f>
        <v/>
      </c>
      <c r="Q282" s="1430"/>
      <c r="R282" s="1431"/>
      <c r="S282" s="1435" t="str">
        <f>IFERROR(VLOOKUP(K282,【参考】数式用!$A$5:$AB$27,MATCH(P282,【参考】数式用!$B$4:$AB$4,0)+1,0),"")</f>
        <v/>
      </c>
      <c r="T282" s="1437" t="s">
        <v>2189</v>
      </c>
      <c r="U282" s="1439"/>
      <c r="V282" s="1441" t="str">
        <f>IFERROR(VLOOKUP(K282,【参考】数式用!$A$5:$AB$27,MATCH(U282,【参考】数式用!$B$4:$AB$4,0)+1,0),"")</f>
        <v/>
      </c>
      <c r="W282" s="1443"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89">
        <f>IFERROR(IF(OR(N285="ベア加算",N285=""),0, IF(OR(U282="新加算Ⅰ",U282="新加算Ⅱ",U282="新加算Ⅲ",U282="新加算Ⅳ"),ROUNDDOWN(ROUND(L282*VLOOKUP(K282,【参考】数式用!$A$5:$I$27,MATCH("ベア加算",【参考】数式用!$B$4:$I$4,0)+1,0),0)*M282,0)*AG282,0)),"")</f>
        <v>0</v>
      </c>
      <c r="AN282" s="1359"/>
      <c r="AO282" s="1391"/>
      <c r="AP282" s="1395"/>
      <c r="AQ282" s="1395"/>
      <c r="AR282" s="1397"/>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4"/>
      <c r="B283" s="1301"/>
      <c r="C283" s="1302"/>
      <c r="D283" s="1302"/>
      <c r="E283" s="1302"/>
      <c r="F283" s="1303"/>
      <c r="G283" s="1268"/>
      <c r="H283" s="1268"/>
      <c r="I283" s="1268"/>
      <c r="J283" s="1423"/>
      <c r="K283" s="1268"/>
      <c r="L283" s="1274"/>
      <c r="M283" s="1277"/>
      <c r="N283" s="1399" t="str">
        <f>IF('別紙様式2-2（４・５月分）'!Q216="","",'別紙様式2-2（４・５月分）'!Q216)</f>
        <v/>
      </c>
      <c r="O283" s="1426"/>
      <c r="P283" s="1432"/>
      <c r="Q283" s="1433"/>
      <c r="R283" s="1434"/>
      <c r="S283" s="1436"/>
      <c r="T283" s="1438"/>
      <c r="U283" s="1440"/>
      <c r="V283" s="1442"/>
      <c r="W283" s="1444"/>
      <c r="X283" s="1378"/>
      <c r="Y283" s="1380"/>
      <c r="Z283" s="1378"/>
      <c r="AA283" s="1380"/>
      <c r="AB283" s="1378"/>
      <c r="AC283" s="1380"/>
      <c r="AD283" s="1378"/>
      <c r="AE283" s="1380"/>
      <c r="AF283" s="1380"/>
      <c r="AG283" s="1380"/>
      <c r="AH283" s="1382"/>
      <c r="AI283" s="1384"/>
      <c r="AJ283" s="1386"/>
      <c r="AK283" s="1388"/>
      <c r="AL283" s="1364"/>
      <c r="AM283" s="1390"/>
      <c r="AN283" s="1360"/>
      <c r="AO283" s="1392"/>
      <c r="AP283" s="1396"/>
      <c r="AQ283" s="1396"/>
      <c r="AR283" s="1398"/>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23"/>
      <c r="K284" s="1268"/>
      <c r="L284" s="1274"/>
      <c r="M284" s="1277"/>
      <c r="N284" s="1400"/>
      <c r="O284" s="1427"/>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65" t="s">
        <v>10</v>
      </c>
      <c r="Z284" s="1417">
        <v>4</v>
      </c>
      <c r="AA284" s="1365" t="s">
        <v>45</v>
      </c>
      <c r="AB284" s="1417">
        <v>8</v>
      </c>
      <c r="AC284" s="1365" t="s">
        <v>10</v>
      </c>
      <c r="AD284" s="1417">
        <v>3</v>
      </c>
      <c r="AE284" s="1365" t="s">
        <v>13</v>
      </c>
      <c r="AF284" s="1365" t="s">
        <v>24</v>
      </c>
      <c r="AG284" s="1365">
        <f>IF(X284&gt;=1,(AB284*12+AD284)-(X284*12+Z284)+1,"")</f>
        <v>12</v>
      </c>
      <c r="AH284" s="1367" t="s">
        <v>38</v>
      </c>
      <c r="AI284" s="1369" t="str">
        <f>IFERROR(ROUNDDOWN(ROUND(L282*V284,0)*M282,0)*AG284,"")</f>
        <v/>
      </c>
      <c r="AJ284" s="1371" t="str">
        <f>IFERROR(ROUNDDOWN(ROUND((L282*(V284-AX282)),0)*M282,0)*AG284,"")</f>
        <v/>
      </c>
      <c r="AK284" s="1373">
        <f>IFERROR(IF(OR(N282="",N283="",N285=""),0,ROUNDDOWN(ROUNDDOWN(ROUND(L282*VLOOKUP(K282,【参考】数式用!$A$5:$AB$27,MATCH("新加算Ⅳ",【参考】数式用!$B$4:$AB$4,0)+1,0),0)*M282,0)*AG284*0.5,0)),"")</f>
        <v>0</v>
      </c>
      <c r="AL284" s="1361" t="str">
        <f t="shared" ref="AL284" si="213">IF(U284&lt;&gt;"","新規に適用","")</f>
        <v/>
      </c>
      <c r="AM284" s="1375">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3"/>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5"/>
      <c r="B285" s="1419"/>
      <c r="C285" s="1420"/>
      <c r="D285" s="1420"/>
      <c r="E285" s="1420"/>
      <c r="F285" s="1421"/>
      <c r="G285" s="1269"/>
      <c r="H285" s="1269"/>
      <c r="I285" s="1269"/>
      <c r="J285" s="1424"/>
      <c r="K285" s="1269"/>
      <c r="L285" s="1275"/>
      <c r="M285" s="1278"/>
      <c r="N285" s="662" t="str">
        <f>IF('別紙様式2-2（４・５月分）'!Q217="","",'別紙様式2-2（４・５月分）'!Q217)</f>
        <v/>
      </c>
      <c r="O285" s="1428"/>
      <c r="P285" s="1402"/>
      <c r="Q285" s="1404"/>
      <c r="R285" s="1406"/>
      <c r="S285" s="1408"/>
      <c r="T285" s="1410"/>
      <c r="U285" s="1412"/>
      <c r="V285" s="1414"/>
      <c r="W285" s="1416"/>
      <c r="X285" s="1418"/>
      <c r="Y285" s="1366"/>
      <c r="Z285" s="1418"/>
      <c r="AA285" s="1366"/>
      <c r="AB285" s="1418"/>
      <c r="AC285" s="1366"/>
      <c r="AD285" s="1418"/>
      <c r="AE285" s="1366"/>
      <c r="AF285" s="1366"/>
      <c r="AG285" s="1366"/>
      <c r="AH285" s="1368"/>
      <c r="AI285" s="1370"/>
      <c r="AJ285" s="1372"/>
      <c r="AK285" s="1374"/>
      <c r="AL285" s="1362"/>
      <c r="AM285" s="1376"/>
      <c r="AN285" s="1346"/>
      <c r="AO285" s="1346"/>
      <c r="AP285" s="1394"/>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3">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23" t="str">
        <f>IF(基本情報入力シート!X122="","",基本情報入力シート!X122)</f>
        <v/>
      </c>
      <c r="K286" s="1268" t="str">
        <f>IF(基本情報入力シート!Y122="","",基本情報入力シート!Y122)</f>
        <v/>
      </c>
      <c r="L286" s="1274" t="str">
        <f>IF(基本情報入力シート!AB122="","",基本情報入力シート!AB122)</f>
        <v/>
      </c>
      <c r="M286" s="1446" t="str">
        <f>IF(基本情報入力シート!AC122="","",基本情報入力シート!AC122)</f>
        <v/>
      </c>
      <c r="N286" s="659" t="str">
        <f>IF('別紙様式2-2（４・５月分）'!Q218="","",'別紙様式2-2（４・５月分）'!Q218)</f>
        <v/>
      </c>
      <c r="O286" s="1425" t="str">
        <f>IF(SUM('別紙様式2-2（４・５月分）'!R218:R220)=0,"",SUM('別紙様式2-2（４・５月分）'!R218:R220))</f>
        <v/>
      </c>
      <c r="P286" s="1429" t="str">
        <f>IFERROR(VLOOKUP('別紙様式2-2（４・５月分）'!AR218,【参考】数式用!$AT$5:$AU$22,2,FALSE),"")</f>
        <v/>
      </c>
      <c r="Q286" s="1430"/>
      <c r="R286" s="1431"/>
      <c r="S286" s="1435" t="str">
        <f>IFERROR(VLOOKUP(K286,【参考】数式用!$A$5:$AB$27,MATCH(P286,【参考】数式用!$B$4:$AB$4,0)+1,0),"")</f>
        <v/>
      </c>
      <c r="T286" s="1437" t="s">
        <v>2189</v>
      </c>
      <c r="U286" s="1439"/>
      <c r="V286" s="1441" t="str">
        <f>IFERROR(VLOOKUP(K286,【参考】数式用!$A$5:$AB$27,MATCH(U286,【参考】数式用!$B$4:$AB$4,0)+1,0),"")</f>
        <v/>
      </c>
      <c r="W286" s="1443"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89">
        <f>IFERROR(IF(OR(N289="ベア加算",N289=""),0, IF(OR(U286="新加算Ⅰ",U286="新加算Ⅱ",U286="新加算Ⅲ",U286="新加算Ⅳ"),ROUNDDOWN(ROUND(L286*VLOOKUP(K286,【参考】数式用!$A$5:$I$27,MATCH("ベア加算",【参考】数式用!$B$4:$I$4,0)+1,0),0)*M286,0)*AG286,0)),"")</f>
        <v>0</v>
      </c>
      <c r="AN286" s="1359"/>
      <c r="AO286" s="1391"/>
      <c r="AP286" s="1395"/>
      <c r="AQ286" s="1395"/>
      <c r="AR286" s="1397"/>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4"/>
      <c r="B287" s="1301"/>
      <c r="C287" s="1302"/>
      <c r="D287" s="1302"/>
      <c r="E287" s="1302"/>
      <c r="F287" s="1303"/>
      <c r="G287" s="1268"/>
      <c r="H287" s="1268"/>
      <c r="I287" s="1268"/>
      <c r="J287" s="1423"/>
      <c r="K287" s="1268"/>
      <c r="L287" s="1274"/>
      <c r="M287" s="1446"/>
      <c r="N287" s="1399" t="str">
        <f>IF('別紙様式2-2（４・５月分）'!Q219="","",'別紙様式2-2（４・５月分）'!Q219)</f>
        <v/>
      </c>
      <c r="O287" s="1426"/>
      <c r="P287" s="1432"/>
      <c r="Q287" s="1433"/>
      <c r="R287" s="1434"/>
      <c r="S287" s="1436"/>
      <c r="T287" s="1438"/>
      <c r="U287" s="1440"/>
      <c r="V287" s="1442"/>
      <c r="W287" s="1444"/>
      <c r="X287" s="1378"/>
      <c r="Y287" s="1380"/>
      <c r="Z287" s="1378"/>
      <c r="AA287" s="1380"/>
      <c r="AB287" s="1378"/>
      <c r="AC287" s="1380"/>
      <c r="AD287" s="1378"/>
      <c r="AE287" s="1380"/>
      <c r="AF287" s="1380"/>
      <c r="AG287" s="1380"/>
      <c r="AH287" s="1382"/>
      <c r="AI287" s="1384"/>
      <c r="AJ287" s="1386"/>
      <c r="AK287" s="1388"/>
      <c r="AL287" s="1364"/>
      <c r="AM287" s="1390"/>
      <c r="AN287" s="1360"/>
      <c r="AO287" s="1392"/>
      <c r="AP287" s="1396"/>
      <c r="AQ287" s="1396"/>
      <c r="AR287" s="1398"/>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23"/>
      <c r="K288" s="1268"/>
      <c r="L288" s="1274"/>
      <c r="M288" s="1446"/>
      <c r="N288" s="1400"/>
      <c r="O288" s="1427"/>
      <c r="P288" s="1401" t="s">
        <v>2196</v>
      </c>
      <c r="Q288" s="1403" t="str">
        <f>IFERROR(VLOOKUP('別紙様式2-2（４・５月分）'!AR218,【参考】数式用!$AT$5:$AV$22,3,FALSE),"")</f>
        <v/>
      </c>
      <c r="R288" s="1405" t="s">
        <v>2207</v>
      </c>
      <c r="S288" s="1445" t="str">
        <f>IFERROR(VLOOKUP(K286,【参考】数式用!$A$5:$AB$27,MATCH(Q288,【参考】数式用!$B$4:$AB$4,0)+1,0),"")</f>
        <v/>
      </c>
      <c r="T288" s="1409" t="s">
        <v>231</v>
      </c>
      <c r="U288" s="1411"/>
      <c r="V288" s="1413" t="str">
        <f>IFERROR(VLOOKUP(K286,【参考】数式用!$A$5:$AB$27,MATCH(U288,【参考】数式用!$B$4:$AB$4,0)+1,0),"")</f>
        <v/>
      </c>
      <c r="W288" s="1415" t="s">
        <v>19</v>
      </c>
      <c r="X288" s="1417">
        <v>7</v>
      </c>
      <c r="Y288" s="1365" t="s">
        <v>10</v>
      </c>
      <c r="Z288" s="1417">
        <v>4</v>
      </c>
      <c r="AA288" s="1365" t="s">
        <v>45</v>
      </c>
      <c r="AB288" s="1417">
        <v>8</v>
      </c>
      <c r="AC288" s="1365" t="s">
        <v>10</v>
      </c>
      <c r="AD288" s="1417">
        <v>3</v>
      </c>
      <c r="AE288" s="1365" t="s">
        <v>13</v>
      </c>
      <c r="AF288" s="1365" t="s">
        <v>24</v>
      </c>
      <c r="AG288" s="1365">
        <f>IF(X288&gt;=1,(AB288*12+AD288)-(X288*12+Z288)+1,"")</f>
        <v>12</v>
      </c>
      <c r="AH288" s="1367" t="s">
        <v>38</v>
      </c>
      <c r="AI288" s="1369" t="str">
        <f>IFERROR(ROUNDDOWN(ROUND(L286*V288,0)*M286,0)*AG288,"")</f>
        <v/>
      </c>
      <c r="AJ288" s="1371" t="str">
        <f>IFERROR(ROUNDDOWN(ROUND((L286*(V288-AX286)),0)*M286,0)*AG288,"")</f>
        <v/>
      </c>
      <c r="AK288" s="1373">
        <f>IFERROR(IF(OR(N286="",N287="",N289=""),0,ROUNDDOWN(ROUNDDOWN(ROUND(L286*VLOOKUP(K286,【参考】数式用!$A$5:$AB$27,MATCH("新加算Ⅳ",【参考】数式用!$B$4:$AB$4,0)+1,0),0)*M286,0)*AG288*0.5,0)),"")</f>
        <v>0</v>
      </c>
      <c r="AL288" s="1361" t="str">
        <f t="shared" ref="AL288" si="216">IF(U288&lt;&gt;"","新規に適用","")</f>
        <v/>
      </c>
      <c r="AM288" s="1375">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3"/>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5"/>
      <c r="B289" s="1419"/>
      <c r="C289" s="1420"/>
      <c r="D289" s="1420"/>
      <c r="E289" s="1420"/>
      <c r="F289" s="1421"/>
      <c r="G289" s="1269"/>
      <c r="H289" s="1269"/>
      <c r="I289" s="1269"/>
      <c r="J289" s="1424"/>
      <c r="K289" s="1269"/>
      <c r="L289" s="1275"/>
      <c r="M289" s="1447"/>
      <c r="N289" s="662" t="str">
        <f>IF('別紙様式2-2（４・５月分）'!Q220="","",'別紙様式2-2（４・５月分）'!Q220)</f>
        <v/>
      </c>
      <c r="O289" s="1428"/>
      <c r="P289" s="1402"/>
      <c r="Q289" s="1404"/>
      <c r="R289" s="1406"/>
      <c r="S289" s="1408"/>
      <c r="T289" s="1410"/>
      <c r="U289" s="1412"/>
      <c r="V289" s="1414"/>
      <c r="W289" s="1416"/>
      <c r="X289" s="1418"/>
      <c r="Y289" s="1366"/>
      <c r="Z289" s="1418"/>
      <c r="AA289" s="1366"/>
      <c r="AB289" s="1418"/>
      <c r="AC289" s="1366"/>
      <c r="AD289" s="1418"/>
      <c r="AE289" s="1366"/>
      <c r="AF289" s="1366"/>
      <c r="AG289" s="1366"/>
      <c r="AH289" s="1368"/>
      <c r="AI289" s="1370"/>
      <c r="AJ289" s="1372"/>
      <c r="AK289" s="1374"/>
      <c r="AL289" s="1362"/>
      <c r="AM289" s="1376"/>
      <c r="AN289" s="1346"/>
      <c r="AO289" s="1346"/>
      <c r="AP289" s="1394"/>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2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25" t="str">
        <f>IF(SUM('別紙様式2-2（４・５月分）'!R221:R223)=0,"",SUM('別紙様式2-2（４・５月分）'!R221:R223))</f>
        <v/>
      </c>
      <c r="P290" s="1429" t="str">
        <f>IFERROR(VLOOKUP('別紙様式2-2（４・５月分）'!AR221,【参考】数式用!$AT$5:$AU$22,2,FALSE),"")</f>
        <v/>
      </c>
      <c r="Q290" s="1430"/>
      <c r="R290" s="1431"/>
      <c r="S290" s="1435" t="str">
        <f>IFERROR(VLOOKUP(K290,【参考】数式用!$A$5:$AB$27,MATCH(P290,【参考】数式用!$B$4:$AB$4,0)+1,0),"")</f>
        <v/>
      </c>
      <c r="T290" s="1437" t="s">
        <v>2189</v>
      </c>
      <c r="U290" s="1439"/>
      <c r="V290" s="1441" t="str">
        <f>IFERROR(VLOOKUP(K290,【参考】数式用!$A$5:$AB$27,MATCH(U290,【参考】数式用!$B$4:$AB$4,0)+1,0),"")</f>
        <v/>
      </c>
      <c r="W290" s="1443"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89">
        <f>IFERROR(IF(OR(N293="ベア加算",N293=""),0, IF(OR(U290="新加算Ⅰ",U290="新加算Ⅱ",U290="新加算Ⅲ",U290="新加算Ⅳ"),ROUNDDOWN(ROUND(L290*VLOOKUP(K290,【参考】数式用!$A$5:$I$27,MATCH("ベア加算",【参考】数式用!$B$4:$I$4,0)+1,0),0)*M290,0)*AG290,0)),"")</f>
        <v>0</v>
      </c>
      <c r="AN290" s="1359"/>
      <c r="AO290" s="1391"/>
      <c r="AP290" s="1395"/>
      <c r="AQ290" s="1395"/>
      <c r="AR290" s="1397"/>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4"/>
      <c r="B291" s="1301"/>
      <c r="C291" s="1302"/>
      <c r="D291" s="1302"/>
      <c r="E291" s="1302"/>
      <c r="F291" s="1303"/>
      <c r="G291" s="1268"/>
      <c r="H291" s="1268"/>
      <c r="I291" s="1268"/>
      <c r="J291" s="1423"/>
      <c r="K291" s="1268"/>
      <c r="L291" s="1274"/>
      <c r="M291" s="1277"/>
      <c r="N291" s="1399" t="str">
        <f>IF('別紙様式2-2（４・５月分）'!Q222="","",'別紙様式2-2（４・５月分）'!Q222)</f>
        <v/>
      </c>
      <c r="O291" s="1426"/>
      <c r="P291" s="1432"/>
      <c r="Q291" s="1433"/>
      <c r="R291" s="1434"/>
      <c r="S291" s="1436"/>
      <c r="T291" s="1438"/>
      <c r="U291" s="1440"/>
      <c r="V291" s="1442"/>
      <c r="W291" s="1444"/>
      <c r="X291" s="1378"/>
      <c r="Y291" s="1380"/>
      <c r="Z291" s="1378"/>
      <c r="AA291" s="1380"/>
      <c r="AB291" s="1378"/>
      <c r="AC291" s="1380"/>
      <c r="AD291" s="1378"/>
      <c r="AE291" s="1380"/>
      <c r="AF291" s="1380"/>
      <c r="AG291" s="1380"/>
      <c r="AH291" s="1382"/>
      <c r="AI291" s="1384"/>
      <c r="AJ291" s="1386"/>
      <c r="AK291" s="1388"/>
      <c r="AL291" s="1364"/>
      <c r="AM291" s="1390"/>
      <c r="AN291" s="1360"/>
      <c r="AO291" s="1392"/>
      <c r="AP291" s="1396"/>
      <c r="AQ291" s="1396"/>
      <c r="AR291" s="1398"/>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23"/>
      <c r="K292" s="1268"/>
      <c r="L292" s="1274"/>
      <c r="M292" s="1277"/>
      <c r="N292" s="1400"/>
      <c r="O292" s="1427"/>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65" t="s">
        <v>10</v>
      </c>
      <c r="Z292" s="1417">
        <v>4</v>
      </c>
      <c r="AA292" s="1365" t="s">
        <v>45</v>
      </c>
      <c r="AB292" s="1417">
        <v>8</v>
      </c>
      <c r="AC292" s="1365" t="s">
        <v>10</v>
      </c>
      <c r="AD292" s="1417">
        <v>3</v>
      </c>
      <c r="AE292" s="1365" t="s">
        <v>13</v>
      </c>
      <c r="AF292" s="1365" t="s">
        <v>24</v>
      </c>
      <c r="AG292" s="1365">
        <f>IF(X292&gt;=1,(AB292*12+AD292)-(X292*12+Z292)+1,"")</f>
        <v>12</v>
      </c>
      <c r="AH292" s="1367" t="s">
        <v>38</v>
      </c>
      <c r="AI292" s="1369" t="str">
        <f>IFERROR(ROUNDDOWN(ROUND(L290*V292,0)*M290,0)*AG292,"")</f>
        <v/>
      </c>
      <c r="AJ292" s="1371" t="str">
        <f>IFERROR(ROUNDDOWN(ROUND((L290*(V292-AX290)),0)*M290,0)*AG292,"")</f>
        <v/>
      </c>
      <c r="AK292" s="1373">
        <f>IFERROR(IF(OR(N290="",N291="",N293=""),0,ROUNDDOWN(ROUNDDOWN(ROUND(L290*VLOOKUP(K290,【参考】数式用!$A$5:$AB$27,MATCH("新加算Ⅳ",【参考】数式用!$B$4:$AB$4,0)+1,0),0)*M290,0)*AG292*0.5,0)),"")</f>
        <v>0</v>
      </c>
      <c r="AL292" s="1361" t="str">
        <f t="shared" ref="AL292" si="219">IF(U292&lt;&gt;"","新規に適用","")</f>
        <v/>
      </c>
      <c r="AM292" s="1375">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3"/>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5"/>
      <c r="B293" s="1419"/>
      <c r="C293" s="1420"/>
      <c r="D293" s="1420"/>
      <c r="E293" s="1420"/>
      <c r="F293" s="1421"/>
      <c r="G293" s="1269"/>
      <c r="H293" s="1269"/>
      <c r="I293" s="1269"/>
      <c r="J293" s="1424"/>
      <c r="K293" s="1269"/>
      <c r="L293" s="1275"/>
      <c r="M293" s="1278"/>
      <c r="N293" s="662" t="str">
        <f>IF('別紙様式2-2（４・５月分）'!Q223="","",'別紙様式2-2（４・５月分）'!Q223)</f>
        <v/>
      </c>
      <c r="O293" s="1428"/>
      <c r="P293" s="1402"/>
      <c r="Q293" s="1404"/>
      <c r="R293" s="1406"/>
      <c r="S293" s="1408"/>
      <c r="T293" s="1410"/>
      <c r="U293" s="1412"/>
      <c r="V293" s="1414"/>
      <c r="W293" s="1416"/>
      <c r="X293" s="1418"/>
      <c r="Y293" s="1366"/>
      <c r="Z293" s="1418"/>
      <c r="AA293" s="1366"/>
      <c r="AB293" s="1418"/>
      <c r="AC293" s="1366"/>
      <c r="AD293" s="1418"/>
      <c r="AE293" s="1366"/>
      <c r="AF293" s="1366"/>
      <c r="AG293" s="1366"/>
      <c r="AH293" s="1368"/>
      <c r="AI293" s="1370"/>
      <c r="AJ293" s="1372"/>
      <c r="AK293" s="1374"/>
      <c r="AL293" s="1362"/>
      <c r="AM293" s="1376"/>
      <c r="AN293" s="1346"/>
      <c r="AO293" s="1346"/>
      <c r="AP293" s="1394"/>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3">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23" t="str">
        <f>IF(基本情報入力シート!X124="","",基本情報入力シート!X124)</f>
        <v/>
      </c>
      <c r="K294" s="1268" t="str">
        <f>IF(基本情報入力シート!Y124="","",基本情報入力シート!Y124)</f>
        <v/>
      </c>
      <c r="L294" s="1274" t="str">
        <f>IF(基本情報入力シート!AB124="","",基本情報入力シート!AB124)</f>
        <v/>
      </c>
      <c r="M294" s="1446" t="str">
        <f>IF(基本情報入力シート!AC124="","",基本情報入力シート!AC124)</f>
        <v/>
      </c>
      <c r="N294" s="659" t="str">
        <f>IF('別紙様式2-2（４・５月分）'!Q224="","",'別紙様式2-2（４・５月分）'!Q224)</f>
        <v/>
      </c>
      <c r="O294" s="1425" t="str">
        <f>IF(SUM('別紙様式2-2（４・５月分）'!R224:R226)=0,"",SUM('別紙様式2-2（４・５月分）'!R224:R226))</f>
        <v/>
      </c>
      <c r="P294" s="1429" t="str">
        <f>IFERROR(VLOOKUP('別紙様式2-2（４・５月分）'!AR224,【参考】数式用!$AT$5:$AU$22,2,FALSE),"")</f>
        <v/>
      </c>
      <c r="Q294" s="1430"/>
      <c r="R294" s="1431"/>
      <c r="S294" s="1435" t="str">
        <f>IFERROR(VLOOKUP(K294,【参考】数式用!$A$5:$AB$27,MATCH(P294,【参考】数式用!$B$4:$AB$4,0)+1,0),"")</f>
        <v/>
      </c>
      <c r="T294" s="1437" t="s">
        <v>2189</v>
      </c>
      <c r="U294" s="1439"/>
      <c r="V294" s="1441" t="str">
        <f>IFERROR(VLOOKUP(K294,【参考】数式用!$A$5:$AB$27,MATCH(U294,【参考】数式用!$B$4:$AB$4,0)+1,0),"")</f>
        <v/>
      </c>
      <c r="W294" s="1443"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89">
        <f>IFERROR(IF(OR(N297="ベア加算",N297=""),0, IF(OR(U294="新加算Ⅰ",U294="新加算Ⅱ",U294="新加算Ⅲ",U294="新加算Ⅳ"),ROUNDDOWN(ROUND(L294*VLOOKUP(K294,【参考】数式用!$A$5:$I$27,MATCH("ベア加算",【参考】数式用!$B$4:$I$4,0)+1,0),0)*M294,0)*AG294,0)),"")</f>
        <v>0</v>
      </c>
      <c r="AN294" s="1359"/>
      <c r="AO294" s="1391"/>
      <c r="AP294" s="1395"/>
      <c r="AQ294" s="1395"/>
      <c r="AR294" s="1397"/>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4"/>
      <c r="B295" s="1301"/>
      <c r="C295" s="1302"/>
      <c r="D295" s="1302"/>
      <c r="E295" s="1302"/>
      <c r="F295" s="1303"/>
      <c r="G295" s="1268"/>
      <c r="H295" s="1268"/>
      <c r="I295" s="1268"/>
      <c r="J295" s="1423"/>
      <c r="K295" s="1268"/>
      <c r="L295" s="1274"/>
      <c r="M295" s="1446"/>
      <c r="N295" s="1399" t="str">
        <f>IF('別紙様式2-2（４・５月分）'!Q225="","",'別紙様式2-2（４・５月分）'!Q225)</f>
        <v/>
      </c>
      <c r="O295" s="1426"/>
      <c r="P295" s="1432"/>
      <c r="Q295" s="1433"/>
      <c r="R295" s="1434"/>
      <c r="S295" s="1436"/>
      <c r="T295" s="1438"/>
      <c r="U295" s="1440"/>
      <c r="V295" s="1442"/>
      <c r="W295" s="1444"/>
      <c r="X295" s="1378"/>
      <c r="Y295" s="1380"/>
      <c r="Z295" s="1378"/>
      <c r="AA295" s="1380"/>
      <c r="AB295" s="1378"/>
      <c r="AC295" s="1380"/>
      <c r="AD295" s="1378"/>
      <c r="AE295" s="1380"/>
      <c r="AF295" s="1380"/>
      <c r="AG295" s="1380"/>
      <c r="AH295" s="1382"/>
      <c r="AI295" s="1384"/>
      <c r="AJ295" s="1386"/>
      <c r="AK295" s="1388"/>
      <c r="AL295" s="1364"/>
      <c r="AM295" s="1390"/>
      <c r="AN295" s="1360"/>
      <c r="AO295" s="1392"/>
      <c r="AP295" s="1396"/>
      <c r="AQ295" s="1396"/>
      <c r="AR295" s="1398"/>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23"/>
      <c r="K296" s="1268"/>
      <c r="L296" s="1274"/>
      <c r="M296" s="1446"/>
      <c r="N296" s="1400"/>
      <c r="O296" s="1427"/>
      <c r="P296" s="1401" t="s">
        <v>2196</v>
      </c>
      <c r="Q296" s="1403" t="str">
        <f>IFERROR(VLOOKUP('別紙様式2-2（４・５月分）'!AR224,【参考】数式用!$AT$5:$AV$22,3,FALSE),"")</f>
        <v/>
      </c>
      <c r="R296" s="1405" t="s">
        <v>2207</v>
      </c>
      <c r="S296" s="1445" t="str">
        <f>IFERROR(VLOOKUP(K294,【参考】数式用!$A$5:$AB$27,MATCH(Q296,【参考】数式用!$B$4:$AB$4,0)+1,0),"")</f>
        <v/>
      </c>
      <c r="T296" s="1409" t="s">
        <v>231</v>
      </c>
      <c r="U296" s="1411"/>
      <c r="V296" s="1413" t="str">
        <f>IFERROR(VLOOKUP(K294,【参考】数式用!$A$5:$AB$27,MATCH(U296,【参考】数式用!$B$4:$AB$4,0)+1,0),"")</f>
        <v/>
      </c>
      <c r="W296" s="1415" t="s">
        <v>19</v>
      </c>
      <c r="X296" s="1417">
        <v>7</v>
      </c>
      <c r="Y296" s="1365" t="s">
        <v>10</v>
      </c>
      <c r="Z296" s="1417">
        <v>4</v>
      </c>
      <c r="AA296" s="1365" t="s">
        <v>45</v>
      </c>
      <c r="AB296" s="1417">
        <v>8</v>
      </c>
      <c r="AC296" s="1365" t="s">
        <v>10</v>
      </c>
      <c r="AD296" s="1417">
        <v>3</v>
      </c>
      <c r="AE296" s="1365" t="s">
        <v>13</v>
      </c>
      <c r="AF296" s="1365" t="s">
        <v>24</v>
      </c>
      <c r="AG296" s="1365">
        <f>IF(X296&gt;=1,(AB296*12+AD296)-(X296*12+Z296)+1,"")</f>
        <v>12</v>
      </c>
      <c r="AH296" s="1367" t="s">
        <v>38</v>
      </c>
      <c r="AI296" s="1369" t="str">
        <f>IFERROR(ROUNDDOWN(ROUND(L294*V296,0)*M294,0)*AG296,"")</f>
        <v/>
      </c>
      <c r="AJ296" s="1371" t="str">
        <f>IFERROR(ROUNDDOWN(ROUND((L294*(V296-AX294)),0)*M294,0)*AG296,"")</f>
        <v/>
      </c>
      <c r="AK296" s="1373">
        <f>IFERROR(IF(OR(N294="",N295="",N297=""),0,ROUNDDOWN(ROUNDDOWN(ROUND(L294*VLOOKUP(K294,【参考】数式用!$A$5:$AB$27,MATCH("新加算Ⅳ",【参考】数式用!$B$4:$AB$4,0)+1,0),0)*M294,0)*AG296*0.5,0)),"")</f>
        <v>0</v>
      </c>
      <c r="AL296" s="1361" t="str">
        <f t="shared" ref="AL296" si="222">IF(U296&lt;&gt;"","新規に適用","")</f>
        <v/>
      </c>
      <c r="AM296" s="1375">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3"/>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5"/>
      <c r="B297" s="1419"/>
      <c r="C297" s="1420"/>
      <c r="D297" s="1420"/>
      <c r="E297" s="1420"/>
      <c r="F297" s="1421"/>
      <c r="G297" s="1269"/>
      <c r="H297" s="1269"/>
      <c r="I297" s="1269"/>
      <c r="J297" s="1424"/>
      <c r="K297" s="1269"/>
      <c r="L297" s="1275"/>
      <c r="M297" s="1447"/>
      <c r="N297" s="662" t="str">
        <f>IF('別紙様式2-2（４・５月分）'!Q226="","",'別紙様式2-2（４・５月分）'!Q226)</f>
        <v/>
      </c>
      <c r="O297" s="1428"/>
      <c r="P297" s="1402"/>
      <c r="Q297" s="1404"/>
      <c r="R297" s="1406"/>
      <c r="S297" s="1408"/>
      <c r="T297" s="1410"/>
      <c r="U297" s="1412"/>
      <c r="V297" s="1414"/>
      <c r="W297" s="1416"/>
      <c r="X297" s="1418"/>
      <c r="Y297" s="1366"/>
      <c r="Z297" s="1418"/>
      <c r="AA297" s="1366"/>
      <c r="AB297" s="1418"/>
      <c r="AC297" s="1366"/>
      <c r="AD297" s="1418"/>
      <c r="AE297" s="1366"/>
      <c r="AF297" s="1366"/>
      <c r="AG297" s="1366"/>
      <c r="AH297" s="1368"/>
      <c r="AI297" s="1370"/>
      <c r="AJ297" s="1372"/>
      <c r="AK297" s="1374"/>
      <c r="AL297" s="1362"/>
      <c r="AM297" s="1376"/>
      <c r="AN297" s="1346"/>
      <c r="AO297" s="1346"/>
      <c r="AP297" s="1394"/>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2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25" t="str">
        <f>IF(SUM('別紙様式2-2（４・５月分）'!R227:R229)=0,"",SUM('別紙様式2-2（４・５月分）'!R227:R229))</f>
        <v/>
      </c>
      <c r="P298" s="1429" t="str">
        <f>IFERROR(VLOOKUP('別紙様式2-2（４・５月分）'!AR227,【参考】数式用!$AT$5:$AU$22,2,FALSE),"")</f>
        <v/>
      </c>
      <c r="Q298" s="1430"/>
      <c r="R298" s="1431"/>
      <c r="S298" s="1435" t="str">
        <f>IFERROR(VLOOKUP(K298,【参考】数式用!$A$5:$AB$27,MATCH(P298,【参考】数式用!$B$4:$AB$4,0)+1,0),"")</f>
        <v/>
      </c>
      <c r="T298" s="1437" t="s">
        <v>2189</v>
      </c>
      <c r="U298" s="1439"/>
      <c r="V298" s="1441" t="str">
        <f>IFERROR(VLOOKUP(K298,【参考】数式用!$A$5:$AB$27,MATCH(U298,【参考】数式用!$B$4:$AB$4,0)+1,0),"")</f>
        <v/>
      </c>
      <c r="W298" s="1443"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89">
        <f>IFERROR(IF(OR(N301="ベア加算",N301=""),0, IF(OR(U298="新加算Ⅰ",U298="新加算Ⅱ",U298="新加算Ⅲ",U298="新加算Ⅳ"),ROUNDDOWN(ROUND(L298*VLOOKUP(K298,【参考】数式用!$A$5:$I$27,MATCH("ベア加算",【参考】数式用!$B$4:$I$4,0)+1,0),0)*M298,0)*AG298,0)),"")</f>
        <v>0</v>
      </c>
      <c r="AN298" s="1359"/>
      <c r="AO298" s="1391"/>
      <c r="AP298" s="1395"/>
      <c r="AQ298" s="1395"/>
      <c r="AR298" s="1397"/>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4"/>
      <c r="B299" s="1301"/>
      <c r="C299" s="1302"/>
      <c r="D299" s="1302"/>
      <c r="E299" s="1302"/>
      <c r="F299" s="1303"/>
      <c r="G299" s="1268"/>
      <c r="H299" s="1268"/>
      <c r="I299" s="1268"/>
      <c r="J299" s="1423"/>
      <c r="K299" s="1268"/>
      <c r="L299" s="1274"/>
      <c r="M299" s="1277"/>
      <c r="N299" s="1399" t="str">
        <f>IF('別紙様式2-2（４・５月分）'!Q228="","",'別紙様式2-2（４・５月分）'!Q228)</f>
        <v/>
      </c>
      <c r="O299" s="1426"/>
      <c r="P299" s="1432"/>
      <c r="Q299" s="1433"/>
      <c r="R299" s="1434"/>
      <c r="S299" s="1436"/>
      <c r="T299" s="1438"/>
      <c r="U299" s="1440"/>
      <c r="V299" s="1442"/>
      <c r="W299" s="1444"/>
      <c r="X299" s="1378"/>
      <c r="Y299" s="1380"/>
      <c r="Z299" s="1378"/>
      <c r="AA299" s="1380"/>
      <c r="AB299" s="1378"/>
      <c r="AC299" s="1380"/>
      <c r="AD299" s="1378"/>
      <c r="AE299" s="1380"/>
      <c r="AF299" s="1380"/>
      <c r="AG299" s="1380"/>
      <c r="AH299" s="1382"/>
      <c r="AI299" s="1384"/>
      <c r="AJ299" s="1386"/>
      <c r="AK299" s="1388"/>
      <c r="AL299" s="1364"/>
      <c r="AM299" s="1390"/>
      <c r="AN299" s="1360"/>
      <c r="AO299" s="1392"/>
      <c r="AP299" s="1396"/>
      <c r="AQ299" s="1396"/>
      <c r="AR299" s="1398"/>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23"/>
      <c r="K300" s="1268"/>
      <c r="L300" s="1274"/>
      <c r="M300" s="1277"/>
      <c r="N300" s="1400"/>
      <c r="O300" s="1427"/>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65" t="s">
        <v>10</v>
      </c>
      <c r="Z300" s="1417">
        <v>4</v>
      </c>
      <c r="AA300" s="1365" t="s">
        <v>45</v>
      </c>
      <c r="AB300" s="1417">
        <v>8</v>
      </c>
      <c r="AC300" s="1365" t="s">
        <v>10</v>
      </c>
      <c r="AD300" s="1417">
        <v>3</v>
      </c>
      <c r="AE300" s="1365" t="s">
        <v>13</v>
      </c>
      <c r="AF300" s="1365" t="s">
        <v>24</v>
      </c>
      <c r="AG300" s="1365">
        <f>IF(X300&gt;=1,(AB300*12+AD300)-(X300*12+Z300)+1,"")</f>
        <v>12</v>
      </c>
      <c r="AH300" s="1367" t="s">
        <v>38</v>
      </c>
      <c r="AI300" s="1369" t="str">
        <f>IFERROR(ROUNDDOWN(ROUND(L298*V300,0)*M298,0)*AG300,"")</f>
        <v/>
      </c>
      <c r="AJ300" s="1371" t="str">
        <f>IFERROR(ROUNDDOWN(ROUND((L298*(V300-AX298)),0)*M298,0)*AG300,"")</f>
        <v/>
      </c>
      <c r="AK300" s="1373">
        <f>IFERROR(IF(OR(N298="",N299="",N301=""),0,ROUNDDOWN(ROUNDDOWN(ROUND(L298*VLOOKUP(K298,【参考】数式用!$A$5:$AB$27,MATCH("新加算Ⅳ",【参考】数式用!$B$4:$AB$4,0)+1,0),0)*M298,0)*AG300*0.5,0)),"")</f>
        <v>0</v>
      </c>
      <c r="AL300" s="1361" t="str">
        <f t="shared" ref="AL300" si="226">IF(U300&lt;&gt;"","新規に適用","")</f>
        <v/>
      </c>
      <c r="AM300" s="1375">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3"/>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5"/>
      <c r="B301" s="1419"/>
      <c r="C301" s="1420"/>
      <c r="D301" s="1420"/>
      <c r="E301" s="1420"/>
      <c r="F301" s="1421"/>
      <c r="G301" s="1269"/>
      <c r="H301" s="1269"/>
      <c r="I301" s="1269"/>
      <c r="J301" s="1424"/>
      <c r="K301" s="1269"/>
      <c r="L301" s="1275"/>
      <c r="M301" s="1278"/>
      <c r="N301" s="662" t="str">
        <f>IF('別紙様式2-2（４・５月分）'!Q229="","",'別紙様式2-2（４・５月分）'!Q229)</f>
        <v/>
      </c>
      <c r="O301" s="1428"/>
      <c r="P301" s="1402"/>
      <c r="Q301" s="1404"/>
      <c r="R301" s="1406"/>
      <c r="S301" s="1408"/>
      <c r="T301" s="1410"/>
      <c r="U301" s="1412"/>
      <c r="V301" s="1414"/>
      <c r="W301" s="1416"/>
      <c r="X301" s="1418"/>
      <c r="Y301" s="1366"/>
      <c r="Z301" s="1418"/>
      <c r="AA301" s="1366"/>
      <c r="AB301" s="1418"/>
      <c r="AC301" s="1366"/>
      <c r="AD301" s="1418"/>
      <c r="AE301" s="1366"/>
      <c r="AF301" s="1366"/>
      <c r="AG301" s="1366"/>
      <c r="AH301" s="1368"/>
      <c r="AI301" s="1370"/>
      <c r="AJ301" s="1372"/>
      <c r="AK301" s="1374"/>
      <c r="AL301" s="1362"/>
      <c r="AM301" s="1376"/>
      <c r="AN301" s="1346"/>
      <c r="AO301" s="1346"/>
      <c r="AP301" s="1394"/>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3">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23" t="str">
        <f>IF(基本情報入力シート!X126="","",基本情報入力シート!X126)</f>
        <v/>
      </c>
      <c r="K302" s="1268" t="str">
        <f>IF(基本情報入力シート!Y126="","",基本情報入力シート!Y126)</f>
        <v/>
      </c>
      <c r="L302" s="1274" t="str">
        <f>IF(基本情報入力シート!AB126="","",基本情報入力シート!AB126)</f>
        <v/>
      </c>
      <c r="M302" s="1446" t="str">
        <f>IF(基本情報入力シート!AC126="","",基本情報入力シート!AC126)</f>
        <v/>
      </c>
      <c r="N302" s="659" t="str">
        <f>IF('別紙様式2-2（４・５月分）'!Q230="","",'別紙様式2-2（４・５月分）'!Q230)</f>
        <v/>
      </c>
      <c r="O302" s="1425" t="str">
        <f>IF(SUM('別紙様式2-2（４・５月分）'!R230:R232)=0,"",SUM('別紙様式2-2（４・５月分）'!R230:R232))</f>
        <v/>
      </c>
      <c r="P302" s="1429" t="str">
        <f>IFERROR(VLOOKUP('別紙様式2-2（４・５月分）'!AR230,【参考】数式用!$AT$5:$AU$22,2,FALSE),"")</f>
        <v/>
      </c>
      <c r="Q302" s="1430"/>
      <c r="R302" s="1431"/>
      <c r="S302" s="1435" t="str">
        <f>IFERROR(VLOOKUP(K302,【参考】数式用!$A$5:$AB$27,MATCH(P302,【参考】数式用!$B$4:$AB$4,0)+1,0),"")</f>
        <v/>
      </c>
      <c r="T302" s="1437" t="s">
        <v>2189</v>
      </c>
      <c r="U302" s="1439"/>
      <c r="V302" s="1441" t="str">
        <f>IFERROR(VLOOKUP(K302,【参考】数式用!$A$5:$AB$27,MATCH(U302,【参考】数式用!$B$4:$AB$4,0)+1,0),"")</f>
        <v/>
      </c>
      <c r="W302" s="1443"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89">
        <f>IFERROR(IF(OR(N305="ベア加算",N305=""),0, IF(OR(U302="新加算Ⅰ",U302="新加算Ⅱ",U302="新加算Ⅲ",U302="新加算Ⅳ"),ROUNDDOWN(ROUND(L302*VLOOKUP(K302,【参考】数式用!$A$5:$I$27,MATCH("ベア加算",【参考】数式用!$B$4:$I$4,0)+1,0),0)*M302,0)*AG302,0)),"")</f>
        <v>0</v>
      </c>
      <c r="AN302" s="1359"/>
      <c r="AO302" s="1391"/>
      <c r="AP302" s="1395"/>
      <c r="AQ302" s="1395"/>
      <c r="AR302" s="1397"/>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4"/>
      <c r="B303" s="1301"/>
      <c r="C303" s="1302"/>
      <c r="D303" s="1302"/>
      <c r="E303" s="1302"/>
      <c r="F303" s="1303"/>
      <c r="G303" s="1268"/>
      <c r="H303" s="1268"/>
      <c r="I303" s="1268"/>
      <c r="J303" s="1423"/>
      <c r="K303" s="1268"/>
      <c r="L303" s="1274"/>
      <c r="M303" s="1446"/>
      <c r="N303" s="1399" t="str">
        <f>IF('別紙様式2-2（４・５月分）'!Q231="","",'別紙様式2-2（４・５月分）'!Q231)</f>
        <v/>
      </c>
      <c r="O303" s="1426"/>
      <c r="P303" s="1432"/>
      <c r="Q303" s="1433"/>
      <c r="R303" s="1434"/>
      <c r="S303" s="1436"/>
      <c r="T303" s="1438"/>
      <c r="U303" s="1440"/>
      <c r="V303" s="1442"/>
      <c r="W303" s="1444"/>
      <c r="X303" s="1378"/>
      <c r="Y303" s="1380"/>
      <c r="Z303" s="1378"/>
      <c r="AA303" s="1380"/>
      <c r="AB303" s="1378"/>
      <c r="AC303" s="1380"/>
      <c r="AD303" s="1378"/>
      <c r="AE303" s="1380"/>
      <c r="AF303" s="1380"/>
      <c r="AG303" s="1380"/>
      <c r="AH303" s="1382"/>
      <c r="AI303" s="1384"/>
      <c r="AJ303" s="1386"/>
      <c r="AK303" s="1388"/>
      <c r="AL303" s="1364"/>
      <c r="AM303" s="1390"/>
      <c r="AN303" s="1360"/>
      <c r="AO303" s="1392"/>
      <c r="AP303" s="1396"/>
      <c r="AQ303" s="1396"/>
      <c r="AR303" s="1398"/>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23"/>
      <c r="K304" s="1268"/>
      <c r="L304" s="1274"/>
      <c r="M304" s="1446"/>
      <c r="N304" s="1400"/>
      <c r="O304" s="1427"/>
      <c r="P304" s="1401" t="s">
        <v>2196</v>
      </c>
      <c r="Q304" s="1403" t="str">
        <f>IFERROR(VLOOKUP('別紙様式2-2（４・５月分）'!AR230,【参考】数式用!$AT$5:$AV$22,3,FALSE),"")</f>
        <v/>
      </c>
      <c r="R304" s="1405" t="s">
        <v>2207</v>
      </c>
      <c r="S304" s="1445" t="str">
        <f>IFERROR(VLOOKUP(K302,【参考】数式用!$A$5:$AB$27,MATCH(Q304,【参考】数式用!$B$4:$AB$4,0)+1,0),"")</f>
        <v/>
      </c>
      <c r="T304" s="1409" t="s">
        <v>231</v>
      </c>
      <c r="U304" s="1411"/>
      <c r="V304" s="1413" t="str">
        <f>IFERROR(VLOOKUP(K302,【参考】数式用!$A$5:$AB$27,MATCH(U304,【参考】数式用!$B$4:$AB$4,0)+1,0),"")</f>
        <v/>
      </c>
      <c r="W304" s="1415" t="s">
        <v>19</v>
      </c>
      <c r="X304" s="1417">
        <v>7</v>
      </c>
      <c r="Y304" s="1365" t="s">
        <v>10</v>
      </c>
      <c r="Z304" s="1417">
        <v>4</v>
      </c>
      <c r="AA304" s="1365" t="s">
        <v>45</v>
      </c>
      <c r="AB304" s="1417">
        <v>8</v>
      </c>
      <c r="AC304" s="1365" t="s">
        <v>10</v>
      </c>
      <c r="AD304" s="1417">
        <v>3</v>
      </c>
      <c r="AE304" s="1365" t="s">
        <v>13</v>
      </c>
      <c r="AF304" s="1365" t="s">
        <v>24</v>
      </c>
      <c r="AG304" s="1365">
        <f>IF(X304&gt;=1,(AB304*12+AD304)-(X304*12+Z304)+1,"")</f>
        <v>12</v>
      </c>
      <c r="AH304" s="1367" t="s">
        <v>38</v>
      </c>
      <c r="AI304" s="1369" t="str">
        <f>IFERROR(ROUNDDOWN(ROUND(L302*V304,0)*M302,0)*AG304,"")</f>
        <v/>
      </c>
      <c r="AJ304" s="1371" t="str">
        <f>IFERROR(ROUNDDOWN(ROUND((L302*(V304-AX302)),0)*M302,0)*AG304,"")</f>
        <v/>
      </c>
      <c r="AK304" s="1373">
        <f>IFERROR(IF(OR(N302="",N303="",N305=""),0,ROUNDDOWN(ROUNDDOWN(ROUND(L302*VLOOKUP(K302,【参考】数式用!$A$5:$AB$27,MATCH("新加算Ⅳ",【参考】数式用!$B$4:$AB$4,0)+1,0),0)*M302,0)*AG304*0.5,0)),"")</f>
        <v>0</v>
      </c>
      <c r="AL304" s="1361" t="str">
        <f t="shared" ref="AL304" si="229">IF(U304&lt;&gt;"","新規に適用","")</f>
        <v/>
      </c>
      <c r="AM304" s="1375">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3"/>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5"/>
      <c r="B305" s="1419"/>
      <c r="C305" s="1420"/>
      <c r="D305" s="1420"/>
      <c r="E305" s="1420"/>
      <c r="F305" s="1421"/>
      <c r="G305" s="1269"/>
      <c r="H305" s="1269"/>
      <c r="I305" s="1269"/>
      <c r="J305" s="1424"/>
      <c r="K305" s="1269"/>
      <c r="L305" s="1275"/>
      <c r="M305" s="1447"/>
      <c r="N305" s="662" t="str">
        <f>IF('別紙様式2-2（４・５月分）'!Q232="","",'別紙様式2-2（４・５月分）'!Q232)</f>
        <v/>
      </c>
      <c r="O305" s="1428"/>
      <c r="P305" s="1402"/>
      <c r="Q305" s="1404"/>
      <c r="R305" s="1406"/>
      <c r="S305" s="1408"/>
      <c r="T305" s="1410"/>
      <c r="U305" s="1412"/>
      <c r="V305" s="1414"/>
      <c r="W305" s="1416"/>
      <c r="X305" s="1418"/>
      <c r="Y305" s="1366"/>
      <c r="Z305" s="1418"/>
      <c r="AA305" s="1366"/>
      <c r="AB305" s="1418"/>
      <c r="AC305" s="1366"/>
      <c r="AD305" s="1418"/>
      <c r="AE305" s="1366"/>
      <c r="AF305" s="1366"/>
      <c r="AG305" s="1366"/>
      <c r="AH305" s="1368"/>
      <c r="AI305" s="1370"/>
      <c r="AJ305" s="1372"/>
      <c r="AK305" s="1374"/>
      <c r="AL305" s="1362"/>
      <c r="AM305" s="1376"/>
      <c r="AN305" s="1346"/>
      <c r="AO305" s="1346"/>
      <c r="AP305" s="1394"/>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23" t="str">
        <f>IF(基本情報入力シート!X127="","",基本情報入力シート!X127)</f>
        <v/>
      </c>
      <c r="K306" s="1268" t="str">
        <f>IF(基本情報入力シート!Y127="","",基本情報入力シート!Y127)</f>
        <v/>
      </c>
      <c r="L306" s="1274" t="str">
        <f>IF(基本情報入力シート!AB127="","",基本情報入力シート!AB127)</f>
        <v/>
      </c>
      <c r="M306" s="1446" t="str">
        <f>IF(基本情報入力シート!AC127="","",基本情報入力シート!AC127)</f>
        <v/>
      </c>
      <c r="N306" s="659" t="str">
        <f>IF('別紙様式2-2（４・５月分）'!Q233="","",'別紙様式2-2（４・５月分）'!Q233)</f>
        <v/>
      </c>
      <c r="O306" s="1425" t="str">
        <f>IF(SUM('別紙様式2-2（４・５月分）'!R233:R235)=0,"",SUM('別紙様式2-2（４・５月分）'!R233:R235))</f>
        <v/>
      </c>
      <c r="P306" s="1429" t="str">
        <f>IFERROR(VLOOKUP('別紙様式2-2（４・５月分）'!AR233,【参考】数式用!$AT$5:$AU$22,2,FALSE),"")</f>
        <v/>
      </c>
      <c r="Q306" s="1430"/>
      <c r="R306" s="1431"/>
      <c r="S306" s="1435" t="str">
        <f>IFERROR(VLOOKUP(K306,【参考】数式用!$A$5:$AB$27,MATCH(P306,【参考】数式用!$B$4:$AB$4,0)+1,0),"")</f>
        <v/>
      </c>
      <c r="T306" s="1437" t="s">
        <v>2189</v>
      </c>
      <c r="U306" s="1439"/>
      <c r="V306" s="1441" t="str">
        <f>IFERROR(VLOOKUP(K306,【参考】数式用!$A$5:$AB$27,MATCH(U306,【参考】数式用!$B$4:$AB$4,0)+1,0),"")</f>
        <v/>
      </c>
      <c r="W306" s="1443"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89">
        <f>IFERROR(IF(OR(N309="ベア加算",N309=""),0, IF(OR(U306="新加算Ⅰ",U306="新加算Ⅱ",U306="新加算Ⅲ",U306="新加算Ⅳ"),ROUNDDOWN(ROUND(L306*VLOOKUP(K306,【参考】数式用!$A$5:$I$27,MATCH("ベア加算",【参考】数式用!$B$4:$I$4,0)+1,0),0)*M306,0)*AG306,0)),"")</f>
        <v>0</v>
      </c>
      <c r="AN306" s="1359"/>
      <c r="AO306" s="1391"/>
      <c r="AP306" s="1395"/>
      <c r="AQ306" s="1395"/>
      <c r="AR306" s="1397"/>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4"/>
      <c r="B307" s="1301"/>
      <c r="C307" s="1302"/>
      <c r="D307" s="1302"/>
      <c r="E307" s="1302"/>
      <c r="F307" s="1303"/>
      <c r="G307" s="1268"/>
      <c r="H307" s="1268"/>
      <c r="I307" s="1268"/>
      <c r="J307" s="1423"/>
      <c r="K307" s="1268"/>
      <c r="L307" s="1274"/>
      <c r="M307" s="1446"/>
      <c r="N307" s="1399" t="str">
        <f>IF('別紙様式2-2（４・５月分）'!Q234="","",'別紙様式2-2（４・５月分）'!Q234)</f>
        <v/>
      </c>
      <c r="O307" s="1426"/>
      <c r="P307" s="1432"/>
      <c r="Q307" s="1433"/>
      <c r="R307" s="1434"/>
      <c r="S307" s="1436"/>
      <c r="T307" s="1438"/>
      <c r="U307" s="1440"/>
      <c r="V307" s="1442"/>
      <c r="W307" s="1444"/>
      <c r="X307" s="1378"/>
      <c r="Y307" s="1380"/>
      <c r="Z307" s="1378"/>
      <c r="AA307" s="1380"/>
      <c r="AB307" s="1378"/>
      <c r="AC307" s="1380"/>
      <c r="AD307" s="1378"/>
      <c r="AE307" s="1380"/>
      <c r="AF307" s="1380"/>
      <c r="AG307" s="1380"/>
      <c r="AH307" s="1382"/>
      <c r="AI307" s="1384"/>
      <c r="AJ307" s="1386"/>
      <c r="AK307" s="1388"/>
      <c r="AL307" s="1364"/>
      <c r="AM307" s="1390"/>
      <c r="AN307" s="1360"/>
      <c r="AO307" s="1392"/>
      <c r="AP307" s="1396"/>
      <c r="AQ307" s="1396"/>
      <c r="AR307" s="1398"/>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23"/>
      <c r="K308" s="1268"/>
      <c r="L308" s="1274"/>
      <c r="M308" s="1446"/>
      <c r="N308" s="1400"/>
      <c r="O308" s="1427"/>
      <c r="P308" s="1401" t="s">
        <v>2196</v>
      </c>
      <c r="Q308" s="1403" t="str">
        <f>IFERROR(VLOOKUP('別紙様式2-2（４・５月分）'!AR233,【参考】数式用!$AT$5:$AV$22,3,FALSE),"")</f>
        <v/>
      </c>
      <c r="R308" s="1405" t="s">
        <v>2207</v>
      </c>
      <c r="S308" s="1445" t="str">
        <f>IFERROR(VLOOKUP(K306,【参考】数式用!$A$5:$AB$27,MATCH(Q308,【参考】数式用!$B$4:$AB$4,0)+1,0),"")</f>
        <v/>
      </c>
      <c r="T308" s="1409" t="s">
        <v>231</v>
      </c>
      <c r="U308" s="1411"/>
      <c r="V308" s="1413" t="str">
        <f>IFERROR(VLOOKUP(K306,【参考】数式用!$A$5:$AB$27,MATCH(U308,【参考】数式用!$B$4:$AB$4,0)+1,0),"")</f>
        <v/>
      </c>
      <c r="W308" s="1415" t="s">
        <v>19</v>
      </c>
      <c r="X308" s="1417">
        <v>7</v>
      </c>
      <c r="Y308" s="1365" t="s">
        <v>10</v>
      </c>
      <c r="Z308" s="1417">
        <v>4</v>
      </c>
      <c r="AA308" s="1365" t="s">
        <v>45</v>
      </c>
      <c r="AB308" s="1417">
        <v>8</v>
      </c>
      <c r="AC308" s="1365" t="s">
        <v>10</v>
      </c>
      <c r="AD308" s="1417">
        <v>3</v>
      </c>
      <c r="AE308" s="1365" t="s">
        <v>13</v>
      </c>
      <c r="AF308" s="1365" t="s">
        <v>24</v>
      </c>
      <c r="AG308" s="1365">
        <f>IF(X308&gt;=1,(AB308*12+AD308)-(X308*12+Z308)+1,"")</f>
        <v>12</v>
      </c>
      <c r="AH308" s="1367" t="s">
        <v>38</v>
      </c>
      <c r="AI308" s="1369" t="str">
        <f>IFERROR(ROUNDDOWN(ROUND(L306*V308,0)*M306,0)*AG308,"")</f>
        <v/>
      </c>
      <c r="AJ308" s="1371" t="str">
        <f>IFERROR(ROUNDDOWN(ROUND((L306*(V308-AX306)),0)*M306,0)*AG308,"")</f>
        <v/>
      </c>
      <c r="AK308" s="1373">
        <f>IFERROR(IF(OR(N306="",N307="",N309=""),0,ROUNDDOWN(ROUNDDOWN(ROUND(L306*VLOOKUP(K306,【参考】数式用!$A$5:$AB$27,MATCH("新加算Ⅳ",【参考】数式用!$B$4:$AB$4,0)+1,0),0)*M306,0)*AG308*0.5,0)),"")</f>
        <v>0</v>
      </c>
      <c r="AL308" s="1361" t="str">
        <f t="shared" ref="AL308" si="232">IF(U308&lt;&gt;"","新規に適用","")</f>
        <v/>
      </c>
      <c r="AM308" s="1375">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3"/>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5"/>
      <c r="B309" s="1419"/>
      <c r="C309" s="1420"/>
      <c r="D309" s="1420"/>
      <c r="E309" s="1420"/>
      <c r="F309" s="1421"/>
      <c r="G309" s="1269"/>
      <c r="H309" s="1269"/>
      <c r="I309" s="1269"/>
      <c r="J309" s="1424"/>
      <c r="K309" s="1269"/>
      <c r="L309" s="1275"/>
      <c r="M309" s="1447"/>
      <c r="N309" s="662" t="str">
        <f>IF('別紙様式2-2（４・５月分）'!Q235="","",'別紙様式2-2（４・５月分）'!Q235)</f>
        <v/>
      </c>
      <c r="O309" s="1428"/>
      <c r="P309" s="1402"/>
      <c r="Q309" s="1404"/>
      <c r="R309" s="1406"/>
      <c r="S309" s="1408"/>
      <c r="T309" s="1410"/>
      <c r="U309" s="1412"/>
      <c r="V309" s="1414"/>
      <c r="W309" s="1416"/>
      <c r="X309" s="1418"/>
      <c r="Y309" s="1366"/>
      <c r="Z309" s="1418"/>
      <c r="AA309" s="1366"/>
      <c r="AB309" s="1418"/>
      <c r="AC309" s="1366"/>
      <c r="AD309" s="1418"/>
      <c r="AE309" s="1366"/>
      <c r="AF309" s="1366"/>
      <c r="AG309" s="1366"/>
      <c r="AH309" s="1368"/>
      <c r="AI309" s="1370"/>
      <c r="AJ309" s="1372"/>
      <c r="AK309" s="1374"/>
      <c r="AL309" s="1362"/>
      <c r="AM309" s="1376"/>
      <c r="AN309" s="1346"/>
      <c r="AO309" s="1346"/>
      <c r="AP309" s="1394"/>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3">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2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25" t="str">
        <f>IF(SUM('別紙様式2-2（４・５月分）'!R236:R238)=0,"",SUM('別紙様式2-2（４・５月分）'!R236:R238))</f>
        <v/>
      </c>
      <c r="P310" s="1429" t="str">
        <f>IFERROR(VLOOKUP('別紙様式2-2（４・５月分）'!AR236,【参考】数式用!$AT$5:$AU$22,2,FALSE),"")</f>
        <v/>
      </c>
      <c r="Q310" s="1430"/>
      <c r="R310" s="1431"/>
      <c r="S310" s="1435" t="str">
        <f>IFERROR(VLOOKUP(K310,【参考】数式用!$A$5:$AB$27,MATCH(P310,【参考】数式用!$B$4:$AB$4,0)+1,0),"")</f>
        <v/>
      </c>
      <c r="T310" s="1437" t="s">
        <v>2189</v>
      </c>
      <c r="U310" s="1439"/>
      <c r="V310" s="1441" t="str">
        <f>IFERROR(VLOOKUP(K310,【参考】数式用!$A$5:$AB$27,MATCH(U310,【参考】数式用!$B$4:$AB$4,0)+1,0),"")</f>
        <v/>
      </c>
      <c r="W310" s="1443"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89">
        <f>IFERROR(IF(OR(N313="ベア加算",N313=""),0, IF(OR(U310="新加算Ⅰ",U310="新加算Ⅱ",U310="新加算Ⅲ",U310="新加算Ⅳ"),ROUNDDOWN(ROUND(L310*VLOOKUP(K310,【参考】数式用!$A$5:$I$27,MATCH("ベア加算",【参考】数式用!$B$4:$I$4,0)+1,0),0)*M310,0)*AG310,0)),"")</f>
        <v>0</v>
      </c>
      <c r="AN310" s="1359"/>
      <c r="AO310" s="1391"/>
      <c r="AP310" s="1395"/>
      <c r="AQ310" s="1395"/>
      <c r="AR310" s="1397"/>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4"/>
      <c r="B311" s="1301"/>
      <c r="C311" s="1302"/>
      <c r="D311" s="1302"/>
      <c r="E311" s="1302"/>
      <c r="F311" s="1303"/>
      <c r="G311" s="1268"/>
      <c r="H311" s="1268"/>
      <c r="I311" s="1268"/>
      <c r="J311" s="1423"/>
      <c r="K311" s="1268"/>
      <c r="L311" s="1274"/>
      <c r="M311" s="1277"/>
      <c r="N311" s="1399" t="str">
        <f>IF('別紙様式2-2（４・５月分）'!Q237="","",'別紙様式2-2（４・５月分）'!Q237)</f>
        <v/>
      </c>
      <c r="O311" s="1426"/>
      <c r="P311" s="1432"/>
      <c r="Q311" s="1433"/>
      <c r="R311" s="1434"/>
      <c r="S311" s="1436"/>
      <c r="T311" s="1438"/>
      <c r="U311" s="1440"/>
      <c r="V311" s="1442"/>
      <c r="W311" s="1444"/>
      <c r="X311" s="1378"/>
      <c r="Y311" s="1380"/>
      <c r="Z311" s="1378"/>
      <c r="AA311" s="1380"/>
      <c r="AB311" s="1378"/>
      <c r="AC311" s="1380"/>
      <c r="AD311" s="1378"/>
      <c r="AE311" s="1380"/>
      <c r="AF311" s="1380"/>
      <c r="AG311" s="1380"/>
      <c r="AH311" s="1382"/>
      <c r="AI311" s="1384"/>
      <c r="AJ311" s="1386"/>
      <c r="AK311" s="1388"/>
      <c r="AL311" s="1364"/>
      <c r="AM311" s="1390"/>
      <c r="AN311" s="1360"/>
      <c r="AO311" s="1392"/>
      <c r="AP311" s="1396"/>
      <c r="AQ311" s="1396"/>
      <c r="AR311" s="1398"/>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23"/>
      <c r="K312" s="1268"/>
      <c r="L312" s="1274"/>
      <c r="M312" s="1277"/>
      <c r="N312" s="1400"/>
      <c r="O312" s="1427"/>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65" t="s">
        <v>10</v>
      </c>
      <c r="Z312" s="1417">
        <v>4</v>
      </c>
      <c r="AA312" s="1365" t="s">
        <v>45</v>
      </c>
      <c r="AB312" s="1417">
        <v>8</v>
      </c>
      <c r="AC312" s="1365" t="s">
        <v>10</v>
      </c>
      <c r="AD312" s="1417">
        <v>3</v>
      </c>
      <c r="AE312" s="1365" t="s">
        <v>13</v>
      </c>
      <c r="AF312" s="1365" t="s">
        <v>24</v>
      </c>
      <c r="AG312" s="1365">
        <f>IF(X312&gt;=1,(AB312*12+AD312)-(X312*12+Z312)+1,"")</f>
        <v>12</v>
      </c>
      <c r="AH312" s="1367" t="s">
        <v>38</v>
      </c>
      <c r="AI312" s="1369" t="str">
        <f>IFERROR(ROUNDDOWN(ROUND(L310*V312,0)*M310,0)*AG312,"")</f>
        <v/>
      </c>
      <c r="AJ312" s="1371" t="str">
        <f>IFERROR(ROUNDDOWN(ROUND((L310*(V312-AX310)),0)*M310,0)*AG312,"")</f>
        <v/>
      </c>
      <c r="AK312" s="1373">
        <f>IFERROR(IF(OR(N310="",N311="",N313=""),0,ROUNDDOWN(ROUNDDOWN(ROUND(L310*VLOOKUP(K310,【参考】数式用!$A$5:$AB$27,MATCH("新加算Ⅳ",【参考】数式用!$B$4:$AB$4,0)+1,0),0)*M310,0)*AG312*0.5,0)),"")</f>
        <v>0</v>
      </c>
      <c r="AL312" s="1361" t="str">
        <f t="shared" ref="AL312" si="235">IF(U312&lt;&gt;"","新規に適用","")</f>
        <v/>
      </c>
      <c r="AM312" s="1375">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3"/>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5"/>
      <c r="B313" s="1419"/>
      <c r="C313" s="1420"/>
      <c r="D313" s="1420"/>
      <c r="E313" s="1420"/>
      <c r="F313" s="1421"/>
      <c r="G313" s="1269"/>
      <c r="H313" s="1269"/>
      <c r="I313" s="1269"/>
      <c r="J313" s="1424"/>
      <c r="K313" s="1269"/>
      <c r="L313" s="1275"/>
      <c r="M313" s="1278"/>
      <c r="N313" s="662" t="str">
        <f>IF('別紙様式2-2（４・５月分）'!Q238="","",'別紙様式2-2（４・５月分）'!Q238)</f>
        <v/>
      </c>
      <c r="O313" s="1428"/>
      <c r="P313" s="1402"/>
      <c r="Q313" s="1404"/>
      <c r="R313" s="1406"/>
      <c r="S313" s="1408"/>
      <c r="T313" s="1410"/>
      <c r="U313" s="1412"/>
      <c r="V313" s="1414"/>
      <c r="W313" s="1416"/>
      <c r="X313" s="1418"/>
      <c r="Y313" s="1366"/>
      <c r="Z313" s="1418"/>
      <c r="AA313" s="1366"/>
      <c r="AB313" s="1418"/>
      <c r="AC313" s="1366"/>
      <c r="AD313" s="1418"/>
      <c r="AE313" s="1366"/>
      <c r="AF313" s="1366"/>
      <c r="AG313" s="1366"/>
      <c r="AH313" s="1368"/>
      <c r="AI313" s="1370"/>
      <c r="AJ313" s="1372"/>
      <c r="AK313" s="1374"/>
      <c r="AL313" s="1362"/>
      <c r="AM313" s="1376"/>
      <c r="AN313" s="1346"/>
      <c r="AO313" s="1346"/>
      <c r="AP313" s="1394"/>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23" t="str">
        <f>IF(基本情報入力シート!X129="","",基本情報入力シート!X129)</f>
        <v/>
      </c>
      <c r="K314" s="1268" t="str">
        <f>IF(基本情報入力シート!Y129="","",基本情報入力シート!Y129)</f>
        <v/>
      </c>
      <c r="L314" s="1274" t="str">
        <f>IF(基本情報入力シート!AB129="","",基本情報入力シート!AB129)</f>
        <v/>
      </c>
      <c r="M314" s="1446" t="str">
        <f>IF(基本情報入力シート!AC129="","",基本情報入力シート!AC129)</f>
        <v/>
      </c>
      <c r="N314" s="659" t="str">
        <f>IF('別紙様式2-2（４・５月分）'!Q239="","",'別紙様式2-2（４・５月分）'!Q239)</f>
        <v/>
      </c>
      <c r="O314" s="1425" t="str">
        <f>IF(SUM('別紙様式2-2（４・５月分）'!R239:R241)=0,"",SUM('別紙様式2-2（４・５月分）'!R239:R241))</f>
        <v/>
      </c>
      <c r="P314" s="1429" t="str">
        <f>IFERROR(VLOOKUP('別紙様式2-2（４・５月分）'!AR239,【参考】数式用!$AT$5:$AU$22,2,FALSE),"")</f>
        <v/>
      </c>
      <c r="Q314" s="1430"/>
      <c r="R314" s="1431"/>
      <c r="S314" s="1435" t="str">
        <f>IFERROR(VLOOKUP(K314,【参考】数式用!$A$5:$AB$27,MATCH(P314,【参考】数式用!$B$4:$AB$4,0)+1,0),"")</f>
        <v/>
      </c>
      <c r="T314" s="1437" t="s">
        <v>2189</v>
      </c>
      <c r="U314" s="1439"/>
      <c r="V314" s="1441" t="str">
        <f>IFERROR(VLOOKUP(K314,【参考】数式用!$A$5:$AB$27,MATCH(U314,【参考】数式用!$B$4:$AB$4,0)+1,0),"")</f>
        <v/>
      </c>
      <c r="W314" s="1443"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89">
        <f>IFERROR(IF(OR(N317="ベア加算",N317=""),0, IF(OR(U314="新加算Ⅰ",U314="新加算Ⅱ",U314="新加算Ⅲ",U314="新加算Ⅳ"),ROUNDDOWN(ROUND(L314*VLOOKUP(K314,【参考】数式用!$A$5:$I$27,MATCH("ベア加算",【参考】数式用!$B$4:$I$4,0)+1,0),0)*M314,0)*AG314,0)),"")</f>
        <v>0</v>
      </c>
      <c r="AN314" s="1359"/>
      <c r="AO314" s="1391"/>
      <c r="AP314" s="1395"/>
      <c r="AQ314" s="1395"/>
      <c r="AR314" s="1397"/>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4"/>
      <c r="B315" s="1301"/>
      <c r="C315" s="1302"/>
      <c r="D315" s="1302"/>
      <c r="E315" s="1302"/>
      <c r="F315" s="1303"/>
      <c r="G315" s="1268"/>
      <c r="H315" s="1268"/>
      <c r="I315" s="1268"/>
      <c r="J315" s="1423"/>
      <c r="K315" s="1268"/>
      <c r="L315" s="1274"/>
      <c r="M315" s="1446"/>
      <c r="N315" s="1399" t="str">
        <f>IF('別紙様式2-2（４・５月分）'!Q240="","",'別紙様式2-2（４・５月分）'!Q240)</f>
        <v/>
      </c>
      <c r="O315" s="1426"/>
      <c r="P315" s="1432"/>
      <c r="Q315" s="1433"/>
      <c r="R315" s="1434"/>
      <c r="S315" s="1436"/>
      <c r="T315" s="1438"/>
      <c r="U315" s="1440"/>
      <c r="V315" s="1442"/>
      <c r="W315" s="1444"/>
      <c r="X315" s="1378"/>
      <c r="Y315" s="1380"/>
      <c r="Z315" s="1378"/>
      <c r="AA315" s="1380"/>
      <c r="AB315" s="1378"/>
      <c r="AC315" s="1380"/>
      <c r="AD315" s="1378"/>
      <c r="AE315" s="1380"/>
      <c r="AF315" s="1380"/>
      <c r="AG315" s="1380"/>
      <c r="AH315" s="1382"/>
      <c r="AI315" s="1384"/>
      <c r="AJ315" s="1386"/>
      <c r="AK315" s="1388"/>
      <c r="AL315" s="1364"/>
      <c r="AM315" s="1390"/>
      <c r="AN315" s="1360"/>
      <c r="AO315" s="1392"/>
      <c r="AP315" s="1396"/>
      <c r="AQ315" s="1396"/>
      <c r="AR315" s="1398"/>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23"/>
      <c r="K316" s="1268"/>
      <c r="L316" s="1274"/>
      <c r="M316" s="1446"/>
      <c r="N316" s="1400"/>
      <c r="O316" s="1427"/>
      <c r="P316" s="1401" t="s">
        <v>2196</v>
      </c>
      <c r="Q316" s="1403" t="str">
        <f>IFERROR(VLOOKUP('別紙様式2-2（４・５月分）'!AR239,【参考】数式用!$AT$5:$AV$22,3,FALSE),"")</f>
        <v/>
      </c>
      <c r="R316" s="1405" t="s">
        <v>2207</v>
      </c>
      <c r="S316" s="1445" t="str">
        <f>IFERROR(VLOOKUP(K314,【参考】数式用!$A$5:$AB$27,MATCH(Q316,【参考】数式用!$B$4:$AB$4,0)+1,0),"")</f>
        <v/>
      </c>
      <c r="T316" s="1409" t="s">
        <v>231</v>
      </c>
      <c r="U316" s="1411"/>
      <c r="V316" s="1413" t="str">
        <f>IFERROR(VLOOKUP(K314,【参考】数式用!$A$5:$AB$27,MATCH(U316,【参考】数式用!$B$4:$AB$4,0)+1,0),"")</f>
        <v/>
      </c>
      <c r="W316" s="1415" t="s">
        <v>19</v>
      </c>
      <c r="X316" s="1417">
        <v>7</v>
      </c>
      <c r="Y316" s="1365" t="s">
        <v>10</v>
      </c>
      <c r="Z316" s="1417">
        <v>4</v>
      </c>
      <c r="AA316" s="1365" t="s">
        <v>45</v>
      </c>
      <c r="AB316" s="1417">
        <v>8</v>
      </c>
      <c r="AC316" s="1365" t="s">
        <v>10</v>
      </c>
      <c r="AD316" s="1417">
        <v>3</v>
      </c>
      <c r="AE316" s="1365" t="s">
        <v>13</v>
      </c>
      <c r="AF316" s="1365" t="s">
        <v>24</v>
      </c>
      <c r="AG316" s="1365">
        <f>IF(X316&gt;=1,(AB316*12+AD316)-(X316*12+Z316)+1,"")</f>
        <v>12</v>
      </c>
      <c r="AH316" s="1367" t="s">
        <v>38</v>
      </c>
      <c r="AI316" s="1369" t="str">
        <f>IFERROR(ROUNDDOWN(ROUND(L314*V316,0)*M314,0)*AG316,"")</f>
        <v/>
      </c>
      <c r="AJ316" s="1371" t="str">
        <f>IFERROR(ROUNDDOWN(ROUND((L314*(V316-AX314)),0)*M314,0)*AG316,"")</f>
        <v/>
      </c>
      <c r="AK316" s="1373">
        <f>IFERROR(IF(OR(N314="",N315="",N317=""),0,ROUNDDOWN(ROUNDDOWN(ROUND(L314*VLOOKUP(K314,【参考】数式用!$A$5:$AB$27,MATCH("新加算Ⅳ",【参考】数式用!$B$4:$AB$4,0)+1,0),0)*M314,0)*AG316*0.5,0)),"")</f>
        <v>0</v>
      </c>
      <c r="AL316" s="1361" t="str">
        <f t="shared" ref="AL316" si="238">IF(U316&lt;&gt;"","新規に適用","")</f>
        <v/>
      </c>
      <c r="AM316" s="1375">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3"/>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5"/>
      <c r="B317" s="1419"/>
      <c r="C317" s="1420"/>
      <c r="D317" s="1420"/>
      <c r="E317" s="1420"/>
      <c r="F317" s="1421"/>
      <c r="G317" s="1269"/>
      <c r="H317" s="1269"/>
      <c r="I317" s="1269"/>
      <c r="J317" s="1424"/>
      <c r="K317" s="1269"/>
      <c r="L317" s="1275"/>
      <c r="M317" s="1447"/>
      <c r="N317" s="662" t="str">
        <f>IF('別紙様式2-2（４・５月分）'!Q241="","",'別紙様式2-2（４・５月分）'!Q241)</f>
        <v/>
      </c>
      <c r="O317" s="1428"/>
      <c r="P317" s="1402"/>
      <c r="Q317" s="1404"/>
      <c r="R317" s="1406"/>
      <c r="S317" s="1408"/>
      <c r="T317" s="1410"/>
      <c r="U317" s="1412"/>
      <c r="V317" s="1414"/>
      <c r="W317" s="1416"/>
      <c r="X317" s="1418"/>
      <c r="Y317" s="1366"/>
      <c r="Z317" s="1418"/>
      <c r="AA317" s="1366"/>
      <c r="AB317" s="1418"/>
      <c r="AC317" s="1366"/>
      <c r="AD317" s="1418"/>
      <c r="AE317" s="1366"/>
      <c r="AF317" s="1366"/>
      <c r="AG317" s="1366"/>
      <c r="AH317" s="1368"/>
      <c r="AI317" s="1370"/>
      <c r="AJ317" s="1372"/>
      <c r="AK317" s="1374"/>
      <c r="AL317" s="1362"/>
      <c r="AM317" s="1376"/>
      <c r="AN317" s="1346"/>
      <c r="AO317" s="1346"/>
      <c r="AP317" s="1394"/>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3">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2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25" t="str">
        <f>IF(SUM('別紙様式2-2（４・５月分）'!R242:R244)=0,"",SUM('別紙様式2-2（４・５月分）'!R242:R244))</f>
        <v/>
      </c>
      <c r="P318" s="1429" t="str">
        <f>IFERROR(VLOOKUP('別紙様式2-2（４・５月分）'!AR242,【参考】数式用!$AT$5:$AU$22,2,FALSE),"")</f>
        <v/>
      </c>
      <c r="Q318" s="1430"/>
      <c r="R318" s="1431"/>
      <c r="S318" s="1435" t="str">
        <f>IFERROR(VLOOKUP(K318,【参考】数式用!$A$5:$AB$27,MATCH(P318,【参考】数式用!$B$4:$AB$4,0)+1,0),"")</f>
        <v/>
      </c>
      <c r="T318" s="1437" t="s">
        <v>2189</v>
      </c>
      <c r="U318" s="1439"/>
      <c r="V318" s="1441" t="str">
        <f>IFERROR(VLOOKUP(K318,【参考】数式用!$A$5:$AB$27,MATCH(U318,【参考】数式用!$B$4:$AB$4,0)+1,0),"")</f>
        <v/>
      </c>
      <c r="W318" s="1443"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89">
        <f>IFERROR(IF(OR(N321="ベア加算",N321=""),0, IF(OR(U318="新加算Ⅰ",U318="新加算Ⅱ",U318="新加算Ⅲ",U318="新加算Ⅳ"),ROUNDDOWN(ROUND(L318*VLOOKUP(K318,【参考】数式用!$A$5:$I$27,MATCH("ベア加算",【参考】数式用!$B$4:$I$4,0)+1,0),0)*M318,0)*AG318,0)),"")</f>
        <v>0</v>
      </c>
      <c r="AN318" s="1359"/>
      <c r="AO318" s="1391"/>
      <c r="AP318" s="1395"/>
      <c r="AQ318" s="1395"/>
      <c r="AR318" s="1397"/>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4"/>
      <c r="B319" s="1301"/>
      <c r="C319" s="1302"/>
      <c r="D319" s="1302"/>
      <c r="E319" s="1302"/>
      <c r="F319" s="1303"/>
      <c r="G319" s="1268"/>
      <c r="H319" s="1268"/>
      <c r="I319" s="1268"/>
      <c r="J319" s="1423"/>
      <c r="K319" s="1268"/>
      <c r="L319" s="1274"/>
      <c r="M319" s="1277"/>
      <c r="N319" s="1399" t="str">
        <f>IF('別紙様式2-2（４・５月分）'!Q243="","",'別紙様式2-2（４・５月分）'!Q243)</f>
        <v/>
      </c>
      <c r="O319" s="1426"/>
      <c r="P319" s="1432"/>
      <c r="Q319" s="1433"/>
      <c r="R319" s="1434"/>
      <c r="S319" s="1436"/>
      <c r="T319" s="1438"/>
      <c r="U319" s="1440"/>
      <c r="V319" s="1442"/>
      <c r="W319" s="1444"/>
      <c r="X319" s="1378"/>
      <c r="Y319" s="1380"/>
      <c r="Z319" s="1378"/>
      <c r="AA319" s="1380"/>
      <c r="AB319" s="1378"/>
      <c r="AC319" s="1380"/>
      <c r="AD319" s="1378"/>
      <c r="AE319" s="1380"/>
      <c r="AF319" s="1380"/>
      <c r="AG319" s="1380"/>
      <c r="AH319" s="1382"/>
      <c r="AI319" s="1384"/>
      <c r="AJ319" s="1386"/>
      <c r="AK319" s="1388"/>
      <c r="AL319" s="1364"/>
      <c r="AM319" s="1390"/>
      <c r="AN319" s="1360"/>
      <c r="AO319" s="1392"/>
      <c r="AP319" s="1396"/>
      <c r="AQ319" s="1396"/>
      <c r="AR319" s="1398"/>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23"/>
      <c r="K320" s="1268"/>
      <c r="L320" s="1274"/>
      <c r="M320" s="1277"/>
      <c r="N320" s="1400"/>
      <c r="O320" s="1427"/>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65" t="s">
        <v>10</v>
      </c>
      <c r="Z320" s="1417">
        <v>4</v>
      </c>
      <c r="AA320" s="1365" t="s">
        <v>45</v>
      </c>
      <c r="AB320" s="1417">
        <v>8</v>
      </c>
      <c r="AC320" s="1365" t="s">
        <v>10</v>
      </c>
      <c r="AD320" s="1417">
        <v>3</v>
      </c>
      <c r="AE320" s="1365" t="s">
        <v>13</v>
      </c>
      <c r="AF320" s="1365" t="s">
        <v>24</v>
      </c>
      <c r="AG320" s="1365">
        <f>IF(X320&gt;=1,(AB320*12+AD320)-(X320*12+Z320)+1,"")</f>
        <v>12</v>
      </c>
      <c r="AH320" s="1367" t="s">
        <v>38</v>
      </c>
      <c r="AI320" s="1369" t="str">
        <f>IFERROR(ROUNDDOWN(ROUND(L318*V320,0)*M318,0)*AG320,"")</f>
        <v/>
      </c>
      <c r="AJ320" s="1371" t="str">
        <f>IFERROR(ROUNDDOWN(ROUND((L318*(V320-AX318)),0)*M318,0)*AG320,"")</f>
        <v/>
      </c>
      <c r="AK320" s="1373">
        <f>IFERROR(IF(OR(N318="",N319="",N321=""),0,ROUNDDOWN(ROUNDDOWN(ROUND(L318*VLOOKUP(K318,【参考】数式用!$A$5:$AB$27,MATCH("新加算Ⅳ",【参考】数式用!$B$4:$AB$4,0)+1,0),0)*M318,0)*AG320*0.5,0)),"")</f>
        <v>0</v>
      </c>
      <c r="AL320" s="1361" t="str">
        <f t="shared" ref="AL320" si="241">IF(U320&lt;&gt;"","新規に適用","")</f>
        <v/>
      </c>
      <c r="AM320" s="1375">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3"/>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5"/>
      <c r="B321" s="1419"/>
      <c r="C321" s="1420"/>
      <c r="D321" s="1420"/>
      <c r="E321" s="1420"/>
      <c r="F321" s="1421"/>
      <c r="G321" s="1269"/>
      <c r="H321" s="1269"/>
      <c r="I321" s="1269"/>
      <c r="J321" s="1424"/>
      <c r="K321" s="1269"/>
      <c r="L321" s="1275"/>
      <c r="M321" s="1278"/>
      <c r="N321" s="662" t="str">
        <f>IF('別紙様式2-2（４・５月分）'!Q244="","",'別紙様式2-2（４・５月分）'!Q244)</f>
        <v/>
      </c>
      <c r="O321" s="1428"/>
      <c r="P321" s="1402"/>
      <c r="Q321" s="1404"/>
      <c r="R321" s="1406"/>
      <c r="S321" s="1408"/>
      <c r="T321" s="1410"/>
      <c r="U321" s="1412"/>
      <c r="V321" s="1414"/>
      <c r="W321" s="1416"/>
      <c r="X321" s="1418"/>
      <c r="Y321" s="1366"/>
      <c r="Z321" s="1418"/>
      <c r="AA321" s="1366"/>
      <c r="AB321" s="1418"/>
      <c r="AC321" s="1366"/>
      <c r="AD321" s="1418"/>
      <c r="AE321" s="1366"/>
      <c r="AF321" s="1366"/>
      <c r="AG321" s="1366"/>
      <c r="AH321" s="1368"/>
      <c r="AI321" s="1370"/>
      <c r="AJ321" s="1372"/>
      <c r="AK321" s="1374"/>
      <c r="AL321" s="1362"/>
      <c r="AM321" s="1376"/>
      <c r="AN321" s="1346"/>
      <c r="AO321" s="1346"/>
      <c r="AP321" s="1394"/>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23" t="str">
        <f>IF(基本情報入力シート!X131="","",基本情報入力シート!X131)</f>
        <v/>
      </c>
      <c r="K322" s="1268" t="str">
        <f>IF(基本情報入力シート!Y131="","",基本情報入力シート!Y131)</f>
        <v/>
      </c>
      <c r="L322" s="1274" t="str">
        <f>IF(基本情報入力シート!AB131="","",基本情報入力シート!AB131)</f>
        <v/>
      </c>
      <c r="M322" s="1446" t="str">
        <f>IF(基本情報入力シート!AC131="","",基本情報入力シート!AC131)</f>
        <v/>
      </c>
      <c r="N322" s="659" t="str">
        <f>IF('別紙様式2-2（４・５月分）'!Q245="","",'別紙様式2-2（４・５月分）'!Q245)</f>
        <v/>
      </c>
      <c r="O322" s="1425" t="str">
        <f>IF(SUM('別紙様式2-2（４・５月分）'!R245:R247)=0,"",SUM('別紙様式2-2（４・５月分）'!R245:R247))</f>
        <v/>
      </c>
      <c r="P322" s="1429" t="str">
        <f>IFERROR(VLOOKUP('別紙様式2-2（４・５月分）'!AR245,【参考】数式用!$AT$5:$AU$22,2,FALSE),"")</f>
        <v/>
      </c>
      <c r="Q322" s="1430"/>
      <c r="R322" s="1431"/>
      <c r="S322" s="1435" t="str">
        <f>IFERROR(VLOOKUP(K322,【参考】数式用!$A$5:$AB$27,MATCH(P322,【参考】数式用!$B$4:$AB$4,0)+1,0),"")</f>
        <v/>
      </c>
      <c r="T322" s="1437" t="s">
        <v>2189</v>
      </c>
      <c r="U322" s="1439"/>
      <c r="V322" s="1441" t="str">
        <f>IFERROR(VLOOKUP(K322,【参考】数式用!$A$5:$AB$27,MATCH(U322,【参考】数式用!$B$4:$AB$4,0)+1,0),"")</f>
        <v/>
      </c>
      <c r="W322" s="1443"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89">
        <f>IFERROR(IF(OR(N325="ベア加算",N325=""),0, IF(OR(U322="新加算Ⅰ",U322="新加算Ⅱ",U322="新加算Ⅲ",U322="新加算Ⅳ"),ROUNDDOWN(ROUND(L322*VLOOKUP(K322,【参考】数式用!$A$5:$I$27,MATCH("ベア加算",【参考】数式用!$B$4:$I$4,0)+1,0),0)*M322,0)*AG322,0)),"")</f>
        <v>0</v>
      </c>
      <c r="AN322" s="1359"/>
      <c r="AO322" s="1391"/>
      <c r="AP322" s="1395"/>
      <c r="AQ322" s="1395"/>
      <c r="AR322" s="1397"/>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4"/>
      <c r="B323" s="1301"/>
      <c r="C323" s="1302"/>
      <c r="D323" s="1302"/>
      <c r="E323" s="1302"/>
      <c r="F323" s="1303"/>
      <c r="G323" s="1268"/>
      <c r="H323" s="1268"/>
      <c r="I323" s="1268"/>
      <c r="J323" s="1423"/>
      <c r="K323" s="1268"/>
      <c r="L323" s="1274"/>
      <c r="M323" s="1446"/>
      <c r="N323" s="1399" t="str">
        <f>IF('別紙様式2-2（４・５月分）'!Q246="","",'別紙様式2-2（４・５月分）'!Q246)</f>
        <v/>
      </c>
      <c r="O323" s="1426"/>
      <c r="P323" s="1432"/>
      <c r="Q323" s="1433"/>
      <c r="R323" s="1434"/>
      <c r="S323" s="1436"/>
      <c r="T323" s="1438"/>
      <c r="U323" s="1440"/>
      <c r="V323" s="1442"/>
      <c r="W323" s="1444"/>
      <c r="X323" s="1378"/>
      <c r="Y323" s="1380"/>
      <c r="Z323" s="1378"/>
      <c r="AA323" s="1380"/>
      <c r="AB323" s="1378"/>
      <c r="AC323" s="1380"/>
      <c r="AD323" s="1378"/>
      <c r="AE323" s="1380"/>
      <c r="AF323" s="1380"/>
      <c r="AG323" s="1380"/>
      <c r="AH323" s="1382"/>
      <c r="AI323" s="1384"/>
      <c r="AJ323" s="1386"/>
      <c r="AK323" s="1388"/>
      <c r="AL323" s="1364"/>
      <c r="AM323" s="1390"/>
      <c r="AN323" s="1360"/>
      <c r="AO323" s="1392"/>
      <c r="AP323" s="1396"/>
      <c r="AQ323" s="1396"/>
      <c r="AR323" s="1398"/>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23"/>
      <c r="K324" s="1268"/>
      <c r="L324" s="1274"/>
      <c r="M324" s="1446"/>
      <c r="N324" s="1400"/>
      <c r="O324" s="1427"/>
      <c r="P324" s="1401" t="s">
        <v>2196</v>
      </c>
      <c r="Q324" s="1403" t="str">
        <f>IFERROR(VLOOKUP('別紙様式2-2（４・５月分）'!AR245,【参考】数式用!$AT$5:$AV$22,3,FALSE),"")</f>
        <v/>
      </c>
      <c r="R324" s="1405" t="s">
        <v>2207</v>
      </c>
      <c r="S324" s="1445" t="str">
        <f>IFERROR(VLOOKUP(K322,【参考】数式用!$A$5:$AB$27,MATCH(Q324,【参考】数式用!$B$4:$AB$4,0)+1,0),"")</f>
        <v/>
      </c>
      <c r="T324" s="1409" t="s">
        <v>231</v>
      </c>
      <c r="U324" s="1411"/>
      <c r="V324" s="1413" t="str">
        <f>IFERROR(VLOOKUP(K322,【参考】数式用!$A$5:$AB$27,MATCH(U324,【参考】数式用!$B$4:$AB$4,0)+1,0),"")</f>
        <v/>
      </c>
      <c r="W324" s="1415" t="s">
        <v>19</v>
      </c>
      <c r="X324" s="1417">
        <v>7</v>
      </c>
      <c r="Y324" s="1365" t="s">
        <v>10</v>
      </c>
      <c r="Z324" s="1417">
        <v>4</v>
      </c>
      <c r="AA324" s="1365" t="s">
        <v>45</v>
      </c>
      <c r="AB324" s="1417">
        <v>8</v>
      </c>
      <c r="AC324" s="1365" t="s">
        <v>10</v>
      </c>
      <c r="AD324" s="1417">
        <v>3</v>
      </c>
      <c r="AE324" s="1365" t="s">
        <v>13</v>
      </c>
      <c r="AF324" s="1365" t="s">
        <v>24</v>
      </c>
      <c r="AG324" s="1365">
        <f>IF(X324&gt;=1,(AB324*12+AD324)-(X324*12+Z324)+1,"")</f>
        <v>12</v>
      </c>
      <c r="AH324" s="1367" t="s">
        <v>38</v>
      </c>
      <c r="AI324" s="1369" t="str">
        <f>IFERROR(ROUNDDOWN(ROUND(L322*V324,0)*M322,0)*AG324,"")</f>
        <v/>
      </c>
      <c r="AJ324" s="1371" t="str">
        <f>IFERROR(ROUNDDOWN(ROUND((L322*(V324-AX322)),0)*M322,0)*AG324,"")</f>
        <v/>
      </c>
      <c r="AK324" s="1373">
        <f>IFERROR(IF(OR(N322="",N323="",N325=""),0,ROUNDDOWN(ROUNDDOWN(ROUND(L322*VLOOKUP(K322,【参考】数式用!$A$5:$AB$27,MATCH("新加算Ⅳ",【参考】数式用!$B$4:$AB$4,0)+1,0),0)*M322,0)*AG324*0.5,0)),"")</f>
        <v>0</v>
      </c>
      <c r="AL324" s="1361" t="str">
        <f t="shared" ref="AL324" si="244">IF(U324&lt;&gt;"","新規に適用","")</f>
        <v/>
      </c>
      <c r="AM324" s="1375">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3"/>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5"/>
      <c r="B325" s="1419"/>
      <c r="C325" s="1420"/>
      <c r="D325" s="1420"/>
      <c r="E325" s="1420"/>
      <c r="F325" s="1421"/>
      <c r="G325" s="1269"/>
      <c r="H325" s="1269"/>
      <c r="I325" s="1269"/>
      <c r="J325" s="1424"/>
      <c r="K325" s="1269"/>
      <c r="L325" s="1275"/>
      <c r="M325" s="1447"/>
      <c r="N325" s="662" t="str">
        <f>IF('別紙様式2-2（４・５月分）'!Q247="","",'別紙様式2-2（４・５月分）'!Q247)</f>
        <v/>
      </c>
      <c r="O325" s="1428"/>
      <c r="P325" s="1402"/>
      <c r="Q325" s="1404"/>
      <c r="R325" s="1406"/>
      <c r="S325" s="1408"/>
      <c r="T325" s="1410"/>
      <c r="U325" s="1412"/>
      <c r="V325" s="1414"/>
      <c r="W325" s="1416"/>
      <c r="X325" s="1418"/>
      <c r="Y325" s="1366"/>
      <c r="Z325" s="1418"/>
      <c r="AA325" s="1366"/>
      <c r="AB325" s="1418"/>
      <c r="AC325" s="1366"/>
      <c r="AD325" s="1418"/>
      <c r="AE325" s="1366"/>
      <c r="AF325" s="1366"/>
      <c r="AG325" s="1366"/>
      <c r="AH325" s="1368"/>
      <c r="AI325" s="1370"/>
      <c r="AJ325" s="1372"/>
      <c r="AK325" s="1374"/>
      <c r="AL325" s="1362"/>
      <c r="AM325" s="1376"/>
      <c r="AN325" s="1346"/>
      <c r="AO325" s="1346"/>
      <c r="AP325" s="1394"/>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3">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2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25" t="str">
        <f>IF(SUM('別紙様式2-2（４・５月分）'!R248:R250)=0,"",SUM('別紙様式2-2（４・５月分）'!R248:R250))</f>
        <v/>
      </c>
      <c r="P326" s="1429" t="str">
        <f>IFERROR(VLOOKUP('別紙様式2-2（４・５月分）'!AR248,【参考】数式用!$AT$5:$AU$22,2,FALSE),"")</f>
        <v/>
      </c>
      <c r="Q326" s="1430"/>
      <c r="R326" s="1431"/>
      <c r="S326" s="1435" t="str">
        <f>IFERROR(VLOOKUP(K326,【参考】数式用!$A$5:$AB$27,MATCH(P326,【参考】数式用!$B$4:$AB$4,0)+1,0),"")</f>
        <v/>
      </c>
      <c r="T326" s="1437" t="s">
        <v>2189</v>
      </c>
      <c r="U326" s="1439"/>
      <c r="V326" s="1441" t="str">
        <f>IFERROR(VLOOKUP(K326,【参考】数式用!$A$5:$AB$27,MATCH(U326,【参考】数式用!$B$4:$AB$4,0)+1,0),"")</f>
        <v/>
      </c>
      <c r="W326" s="1443"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89">
        <f>IFERROR(IF(OR(N329="ベア加算",N329=""),0, IF(OR(U326="新加算Ⅰ",U326="新加算Ⅱ",U326="新加算Ⅲ",U326="新加算Ⅳ"),ROUNDDOWN(ROUND(L326*VLOOKUP(K326,【参考】数式用!$A$5:$I$27,MATCH("ベア加算",【参考】数式用!$B$4:$I$4,0)+1,0),0)*M326,0)*AG326,0)),"")</f>
        <v>0</v>
      </c>
      <c r="AN326" s="1359"/>
      <c r="AO326" s="1391"/>
      <c r="AP326" s="1395"/>
      <c r="AQ326" s="1395"/>
      <c r="AR326" s="1397"/>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4"/>
      <c r="B327" s="1301"/>
      <c r="C327" s="1302"/>
      <c r="D327" s="1302"/>
      <c r="E327" s="1302"/>
      <c r="F327" s="1303"/>
      <c r="G327" s="1268"/>
      <c r="H327" s="1268"/>
      <c r="I327" s="1268"/>
      <c r="J327" s="1423"/>
      <c r="K327" s="1268"/>
      <c r="L327" s="1274"/>
      <c r="M327" s="1277"/>
      <c r="N327" s="1399" t="str">
        <f>IF('別紙様式2-2（４・５月分）'!Q249="","",'別紙様式2-2（４・５月分）'!Q249)</f>
        <v/>
      </c>
      <c r="O327" s="1426"/>
      <c r="P327" s="1432"/>
      <c r="Q327" s="1433"/>
      <c r="R327" s="1434"/>
      <c r="S327" s="1436"/>
      <c r="T327" s="1438"/>
      <c r="U327" s="1440"/>
      <c r="V327" s="1442"/>
      <c r="W327" s="1444"/>
      <c r="X327" s="1378"/>
      <c r="Y327" s="1380"/>
      <c r="Z327" s="1378"/>
      <c r="AA327" s="1380"/>
      <c r="AB327" s="1378"/>
      <c r="AC327" s="1380"/>
      <c r="AD327" s="1378"/>
      <c r="AE327" s="1380"/>
      <c r="AF327" s="1380"/>
      <c r="AG327" s="1380"/>
      <c r="AH327" s="1382"/>
      <c r="AI327" s="1384"/>
      <c r="AJ327" s="1386"/>
      <c r="AK327" s="1388"/>
      <c r="AL327" s="1364"/>
      <c r="AM327" s="1390"/>
      <c r="AN327" s="1360"/>
      <c r="AO327" s="1392"/>
      <c r="AP327" s="1396"/>
      <c r="AQ327" s="1396"/>
      <c r="AR327" s="1398"/>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23"/>
      <c r="K328" s="1268"/>
      <c r="L328" s="1274"/>
      <c r="M328" s="1277"/>
      <c r="N328" s="1400"/>
      <c r="O328" s="1427"/>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65" t="s">
        <v>10</v>
      </c>
      <c r="Z328" s="1417">
        <v>4</v>
      </c>
      <c r="AA328" s="1365" t="s">
        <v>45</v>
      </c>
      <c r="AB328" s="1417">
        <v>8</v>
      </c>
      <c r="AC328" s="1365" t="s">
        <v>10</v>
      </c>
      <c r="AD328" s="1417">
        <v>3</v>
      </c>
      <c r="AE328" s="1365" t="s">
        <v>13</v>
      </c>
      <c r="AF328" s="1365" t="s">
        <v>24</v>
      </c>
      <c r="AG328" s="1365">
        <f>IF(X328&gt;=1,(AB328*12+AD328)-(X328*12+Z328)+1,"")</f>
        <v>12</v>
      </c>
      <c r="AH328" s="1367" t="s">
        <v>38</v>
      </c>
      <c r="AI328" s="1369" t="str">
        <f>IFERROR(ROUNDDOWN(ROUND(L326*V328,0)*M326,0)*AG328,"")</f>
        <v/>
      </c>
      <c r="AJ328" s="1371" t="str">
        <f>IFERROR(ROUNDDOWN(ROUND((L326*(V328-AX326)),0)*M326,0)*AG328,"")</f>
        <v/>
      </c>
      <c r="AK328" s="1373">
        <f>IFERROR(IF(OR(N326="",N327="",N329=""),0,ROUNDDOWN(ROUNDDOWN(ROUND(L326*VLOOKUP(K326,【参考】数式用!$A$5:$AB$27,MATCH("新加算Ⅳ",【参考】数式用!$B$4:$AB$4,0)+1,0),0)*M326,0)*AG328*0.5,0)),"")</f>
        <v>0</v>
      </c>
      <c r="AL328" s="1361" t="str">
        <f t="shared" ref="AL328" si="247">IF(U328&lt;&gt;"","新規に適用","")</f>
        <v/>
      </c>
      <c r="AM328" s="1375">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3"/>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5"/>
      <c r="B329" s="1419"/>
      <c r="C329" s="1420"/>
      <c r="D329" s="1420"/>
      <c r="E329" s="1420"/>
      <c r="F329" s="1421"/>
      <c r="G329" s="1269"/>
      <c r="H329" s="1269"/>
      <c r="I329" s="1269"/>
      <c r="J329" s="1424"/>
      <c r="K329" s="1269"/>
      <c r="L329" s="1275"/>
      <c r="M329" s="1278"/>
      <c r="N329" s="662" t="str">
        <f>IF('別紙様式2-2（４・５月分）'!Q250="","",'別紙様式2-2（４・５月分）'!Q250)</f>
        <v/>
      </c>
      <c r="O329" s="1428"/>
      <c r="P329" s="1402"/>
      <c r="Q329" s="1404"/>
      <c r="R329" s="1406"/>
      <c r="S329" s="1408"/>
      <c r="T329" s="1410"/>
      <c r="U329" s="1412"/>
      <c r="V329" s="1414"/>
      <c r="W329" s="1416"/>
      <c r="X329" s="1418"/>
      <c r="Y329" s="1366"/>
      <c r="Z329" s="1418"/>
      <c r="AA329" s="1366"/>
      <c r="AB329" s="1418"/>
      <c r="AC329" s="1366"/>
      <c r="AD329" s="1418"/>
      <c r="AE329" s="1366"/>
      <c r="AF329" s="1366"/>
      <c r="AG329" s="1366"/>
      <c r="AH329" s="1368"/>
      <c r="AI329" s="1370"/>
      <c r="AJ329" s="1372"/>
      <c r="AK329" s="1374"/>
      <c r="AL329" s="1362"/>
      <c r="AM329" s="1376"/>
      <c r="AN329" s="1346"/>
      <c r="AO329" s="1346"/>
      <c r="AP329" s="1394"/>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23" t="str">
        <f>IF(基本情報入力シート!X133="","",基本情報入力シート!X133)</f>
        <v/>
      </c>
      <c r="K330" s="1268" t="str">
        <f>IF(基本情報入力シート!Y133="","",基本情報入力シート!Y133)</f>
        <v/>
      </c>
      <c r="L330" s="1274" t="str">
        <f>IF(基本情報入力シート!AB133="","",基本情報入力シート!AB133)</f>
        <v/>
      </c>
      <c r="M330" s="1446" t="str">
        <f>IF(基本情報入力シート!AC133="","",基本情報入力シート!AC133)</f>
        <v/>
      </c>
      <c r="N330" s="659" t="str">
        <f>IF('別紙様式2-2（４・５月分）'!Q251="","",'別紙様式2-2（４・５月分）'!Q251)</f>
        <v/>
      </c>
      <c r="O330" s="1425" t="str">
        <f>IF(SUM('別紙様式2-2（４・５月分）'!R251:R253)=0,"",SUM('別紙様式2-2（４・５月分）'!R251:R253))</f>
        <v/>
      </c>
      <c r="P330" s="1429" t="str">
        <f>IFERROR(VLOOKUP('別紙様式2-2（４・５月分）'!AR251,【参考】数式用!$AT$5:$AU$22,2,FALSE),"")</f>
        <v/>
      </c>
      <c r="Q330" s="1430"/>
      <c r="R330" s="1431"/>
      <c r="S330" s="1435" t="str">
        <f>IFERROR(VLOOKUP(K330,【参考】数式用!$A$5:$AB$27,MATCH(P330,【参考】数式用!$B$4:$AB$4,0)+1,0),"")</f>
        <v/>
      </c>
      <c r="T330" s="1437" t="s">
        <v>2189</v>
      </c>
      <c r="U330" s="1439"/>
      <c r="V330" s="1441" t="str">
        <f>IFERROR(VLOOKUP(K330,【参考】数式用!$A$5:$AB$27,MATCH(U330,【参考】数式用!$B$4:$AB$4,0)+1,0),"")</f>
        <v/>
      </c>
      <c r="W330" s="1443"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89">
        <f>IFERROR(IF(OR(N333="ベア加算",N333=""),0, IF(OR(U330="新加算Ⅰ",U330="新加算Ⅱ",U330="新加算Ⅲ",U330="新加算Ⅳ"),ROUNDDOWN(ROUND(L330*VLOOKUP(K330,【参考】数式用!$A$5:$I$27,MATCH("ベア加算",【参考】数式用!$B$4:$I$4,0)+1,0),0)*M330,0)*AG330,0)),"")</f>
        <v>0</v>
      </c>
      <c r="AN330" s="1359"/>
      <c r="AO330" s="1391"/>
      <c r="AP330" s="1395"/>
      <c r="AQ330" s="1395"/>
      <c r="AR330" s="1397"/>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4"/>
      <c r="B331" s="1301"/>
      <c r="C331" s="1302"/>
      <c r="D331" s="1302"/>
      <c r="E331" s="1302"/>
      <c r="F331" s="1303"/>
      <c r="G331" s="1268"/>
      <c r="H331" s="1268"/>
      <c r="I331" s="1268"/>
      <c r="J331" s="1423"/>
      <c r="K331" s="1268"/>
      <c r="L331" s="1274"/>
      <c r="M331" s="1446"/>
      <c r="N331" s="1399" t="str">
        <f>IF('別紙様式2-2（４・５月分）'!Q252="","",'別紙様式2-2（４・５月分）'!Q252)</f>
        <v/>
      </c>
      <c r="O331" s="1426"/>
      <c r="P331" s="1432"/>
      <c r="Q331" s="1433"/>
      <c r="R331" s="1434"/>
      <c r="S331" s="1436"/>
      <c r="T331" s="1438"/>
      <c r="U331" s="1440"/>
      <c r="V331" s="1442"/>
      <c r="W331" s="1444"/>
      <c r="X331" s="1378"/>
      <c r="Y331" s="1380"/>
      <c r="Z331" s="1378"/>
      <c r="AA331" s="1380"/>
      <c r="AB331" s="1378"/>
      <c r="AC331" s="1380"/>
      <c r="AD331" s="1378"/>
      <c r="AE331" s="1380"/>
      <c r="AF331" s="1380"/>
      <c r="AG331" s="1380"/>
      <c r="AH331" s="1382"/>
      <c r="AI331" s="1384"/>
      <c r="AJ331" s="1386"/>
      <c r="AK331" s="1388"/>
      <c r="AL331" s="1364"/>
      <c r="AM331" s="1390"/>
      <c r="AN331" s="1360"/>
      <c r="AO331" s="1392"/>
      <c r="AP331" s="1396"/>
      <c r="AQ331" s="1396"/>
      <c r="AR331" s="1398"/>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23"/>
      <c r="K332" s="1268"/>
      <c r="L332" s="1274"/>
      <c r="M332" s="1446"/>
      <c r="N332" s="1400"/>
      <c r="O332" s="1427"/>
      <c r="P332" s="1401" t="s">
        <v>2196</v>
      </c>
      <c r="Q332" s="1403" t="str">
        <f>IFERROR(VLOOKUP('別紙様式2-2（４・５月分）'!AR251,【参考】数式用!$AT$5:$AV$22,3,FALSE),"")</f>
        <v/>
      </c>
      <c r="R332" s="1405" t="s">
        <v>2207</v>
      </c>
      <c r="S332" s="1445" t="str">
        <f>IFERROR(VLOOKUP(K330,【参考】数式用!$A$5:$AB$27,MATCH(Q332,【参考】数式用!$B$4:$AB$4,0)+1,0),"")</f>
        <v/>
      </c>
      <c r="T332" s="1409" t="s">
        <v>231</v>
      </c>
      <c r="U332" s="1411"/>
      <c r="V332" s="1413" t="str">
        <f>IFERROR(VLOOKUP(K330,【参考】数式用!$A$5:$AB$27,MATCH(U332,【参考】数式用!$B$4:$AB$4,0)+1,0),"")</f>
        <v/>
      </c>
      <c r="W332" s="1415" t="s">
        <v>19</v>
      </c>
      <c r="X332" s="1417">
        <v>7</v>
      </c>
      <c r="Y332" s="1365" t="s">
        <v>10</v>
      </c>
      <c r="Z332" s="1417">
        <v>4</v>
      </c>
      <c r="AA332" s="1365" t="s">
        <v>45</v>
      </c>
      <c r="AB332" s="1417">
        <v>8</v>
      </c>
      <c r="AC332" s="1365" t="s">
        <v>10</v>
      </c>
      <c r="AD332" s="1417">
        <v>3</v>
      </c>
      <c r="AE332" s="1365" t="s">
        <v>13</v>
      </c>
      <c r="AF332" s="1365" t="s">
        <v>24</v>
      </c>
      <c r="AG332" s="1365">
        <f>IF(X332&gt;=1,(AB332*12+AD332)-(X332*12+Z332)+1,"")</f>
        <v>12</v>
      </c>
      <c r="AH332" s="1367" t="s">
        <v>38</v>
      </c>
      <c r="AI332" s="1369" t="str">
        <f>IFERROR(ROUNDDOWN(ROUND(L330*V332,0)*M330,0)*AG332,"")</f>
        <v/>
      </c>
      <c r="AJ332" s="1371" t="str">
        <f>IFERROR(ROUNDDOWN(ROUND((L330*(V332-AX330)),0)*M330,0)*AG332,"")</f>
        <v/>
      </c>
      <c r="AK332" s="1373">
        <f>IFERROR(IF(OR(N330="",N331="",N333=""),0,ROUNDDOWN(ROUNDDOWN(ROUND(L330*VLOOKUP(K330,【参考】数式用!$A$5:$AB$27,MATCH("新加算Ⅳ",【参考】数式用!$B$4:$AB$4,0)+1,0),0)*M330,0)*AG332*0.5,0)),"")</f>
        <v>0</v>
      </c>
      <c r="AL332" s="1361" t="str">
        <f t="shared" ref="AL332" si="250">IF(U332&lt;&gt;"","新規に適用","")</f>
        <v/>
      </c>
      <c r="AM332" s="1375">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3"/>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5"/>
      <c r="B333" s="1419"/>
      <c r="C333" s="1420"/>
      <c r="D333" s="1420"/>
      <c r="E333" s="1420"/>
      <c r="F333" s="1421"/>
      <c r="G333" s="1269"/>
      <c r="H333" s="1269"/>
      <c r="I333" s="1269"/>
      <c r="J333" s="1424"/>
      <c r="K333" s="1269"/>
      <c r="L333" s="1275"/>
      <c r="M333" s="1447"/>
      <c r="N333" s="662" t="str">
        <f>IF('別紙様式2-2（４・５月分）'!Q253="","",'別紙様式2-2（４・５月分）'!Q253)</f>
        <v/>
      </c>
      <c r="O333" s="1428"/>
      <c r="P333" s="1402"/>
      <c r="Q333" s="1404"/>
      <c r="R333" s="1406"/>
      <c r="S333" s="1408"/>
      <c r="T333" s="1410"/>
      <c r="U333" s="1412"/>
      <c r="V333" s="1414"/>
      <c r="W333" s="1416"/>
      <c r="X333" s="1418"/>
      <c r="Y333" s="1366"/>
      <c r="Z333" s="1418"/>
      <c r="AA333" s="1366"/>
      <c r="AB333" s="1418"/>
      <c r="AC333" s="1366"/>
      <c r="AD333" s="1418"/>
      <c r="AE333" s="1366"/>
      <c r="AF333" s="1366"/>
      <c r="AG333" s="1366"/>
      <c r="AH333" s="1368"/>
      <c r="AI333" s="1370"/>
      <c r="AJ333" s="1372"/>
      <c r="AK333" s="1374"/>
      <c r="AL333" s="1362"/>
      <c r="AM333" s="1376"/>
      <c r="AN333" s="1346"/>
      <c r="AO333" s="1346"/>
      <c r="AP333" s="1394"/>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3">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2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25" t="str">
        <f>IF(SUM('別紙様式2-2（４・５月分）'!R254:R256)=0,"",SUM('別紙様式2-2（４・５月分）'!R254:R256))</f>
        <v/>
      </c>
      <c r="P334" s="1429" t="str">
        <f>IFERROR(VLOOKUP('別紙様式2-2（４・５月分）'!AR254,【参考】数式用!$AT$5:$AU$22,2,FALSE),"")</f>
        <v/>
      </c>
      <c r="Q334" s="1430"/>
      <c r="R334" s="1431"/>
      <c r="S334" s="1435" t="str">
        <f>IFERROR(VLOOKUP(K334,【参考】数式用!$A$5:$AB$27,MATCH(P334,【参考】数式用!$B$4:$AB$4,0)+1,0),"")</f>
        <v/>
      </c>
      <c r="T334" s="1437" t="s">
        <v>2189</v>
      </c>
      <c r="U334" s="1439"/>
      <c r="V334" s="1441" t="str">
        <f>IFERROR(VLOOKUP(K334,【参考】数式用!$A$5:$AB$27,MATCH(U334,【参考】数式用!$B$4:$AB$4,0)+1,0),"")</f>
        <v/>
      </c>
      <c r="W334" s="1443"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89">
        <f>IFERROR(IF(OR(N337="ベア加算",N337=""),0, IF(OR(U334="新加算Ⅰ",U334="新加算Ⅱ",U334="新加算Ⅲ",U334="新加算Ⅳ"),ROUNDDOWN(ROUND(L334*VLOOKUP(K334,【参考】数式用!$A$5:$I$27,MATCH("ベア加算",【参考】数式用!$B$4:$I$4,0)+1,0),0)*M334,0)*AG334,0)),"")</f>
        <v>0</v>
      </c>
      <c r="AN334" s="1359"/>
      <c r="AO334" s="1391"/>
      <c r="AP334" s="1395"/>
      <c r="AQ334" s="1395"/>
      <c r="AR334" s="1397"/>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4"/>
      <c r="B335" s="1301"/>
      <c r="C335" s="1302"/>
      <c r="D335" s="1302"/>
      <c r="E335" s="1302"/>
      <c r="F335" s="1303"/>
      <c r="G335" s="1268"/>
      <c r="H335" s="1268"/>
      <c r="I335" s="1268"/>
      <c r="J335" s="1423"/>
      <c r="K335" s="1268"/>
      <c r="L335" s="1274"/>
      <c r="M335" s="1277"/>
      <c r="N335" s="1399" t="str">
        <f>IF('別紙様式2-2（４・５月分）'!Q255="","",'別紙様式2-2（４・５月分）'!Q255)</f>
        <v/>
      </c>
      <c r="O335" s="1426"/>
      <c r="P335" s="1432"/>
      <c r="Q335" s="1433"/>
      <c r="R335" s="1434"/>
      <c r="S335" s="1436"/>
      <c r="T335" s="1438"/>
      <c r="U335" s="1440"/>
      <c r="V335" s="1442"/>
      <c r="W335" s="1444"/>
      <c r="X335" s="1378"/>
      <c r="Y335" s="1380"/>
      <c r="Z335" s="1378"/>
      <c r="AA335" s="1380"/>
      <c r="AB335" s="1378"/>
      <c r="AC335" s="1380"/>
      <c r="AD335" s="1378"/>
      <c r="AE335" s="1380"/>
      <c r="AF335" s="1380"/>
      <c r="AG335" s="1380"/>
      <c r="AH335" s="1382"/>
      <c r="AI335" s="1384"/>
      <c r="AJ335" s="1386"/>
      <c r="AK335" s="1388"/>
      <c r="AL335" s="1364"/>
      <c r="AM335" s="1390"/>
      <c r="AN335" s="1360"/>
      <c r="AO335" s="1392"/>
      <c r="AP335" s="1396"/>
      <c r="AQ335" s="1396"/>
      <c r="AR335" s="1398"/>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23"/>
      <c r="K336" s="1268"/>
      <c r="L336" s="1274"/>
      <c r="M336" s="1277"/>
      <c r="N336" s="1400"/>
      <c r="O336" s="1427"/>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65" t="s">
        <v>10</v>
      </c>
      <c r="Z336" s="1417">
        <v>4</v>
      </c>
      <c r="AA336" s="1365" t="s">
        <v>45</v>
      </c>
      <c r="AB336" s="1417">
        <v>8</v>
      </c>
      <c r="AC336" s="1365" t="s">
        <v>10</v>
      </c>
      <c r="AD336" s="1417">
        <v>3</v>
      </c>
      <c r="AE336" s="1365" t="s">
        <v>13</v>
      </c>
      <c r="AF336" s="1365" t="s">
        <v>24</v>
      </c>
      <c r="AG336" s="1365">
        <f>IF(X336&gt;=1,(AB336*12+AD336)-(X336*12+Z336)+1,"")</f>
        <v>12</v>
      </c>
      <c r="AH336" s="1367" t="s">
        <v>38</v>
      </c>
      <c r="AI336" s="1369" t="str">
        <f>IFERROR(ROUNDDOWN(ROUND(L334*V336,0)*M334,0)*AG336,"")</f>
        <v/>
      </c>
      <c r="AJ336" s="1371" t="str">
        <f>IFERROR(ROUNDDOWN(ROUND((L334*(V336-AX334)),0)*M334,0)*AG336,"")</f>
        <v/>
      </c>
      <c r="AK336" s="1373">
        <f>IFERROR(IF(OR(N334="",N335="",N337=""),0,ROUNDDOWN(ROUNDDOWN(ROUND(L334*VLOOKUP(K334,【参考】数式用!$A$5:$AB$27,MATCH("新加算Ⅳ",【参考】数式用!$B$4:$AB$4,0)+1,0),0)*M334,0)*AG336*0.5,0)),"")</f>
        <v>0</v>
      </c>
      <c r="AL336" s="1361" t="str">
        <f t="shared" ref="AL336" si="253">IF(U336&lt;&gt;"","新規に適用","")</f>
        <v/>
      </c>
      <c r="AM336" s="1375">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3"/>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5"/>
      <c r="B337" s="1419"/>
      <c r="C337" s="1420"/>
      <c r="D337" s="1420"/>
      <c r="E337" s="1420"/>
      <c r="F337" s="1421"/>
      <c r="G337" s="1269"/>
      <c r="H337" s="1269"/>
      <c r="I337" s="1269"/>
      <c r="J337" s="1424"/>
      <c r="K337" s="1269"/>
      <c r="L337" s="1275"/>
      <c r="M337" s="1278"/>
      <c r="N337" s="662" t="str">
        <f>IF('別紙様式2-2（４・５月分）'!Q256="","",'別紙様式2-2（４・５月分）'!Q256)</f>
        <v/>
      </c>
      <c r="O337" s="1428"/>
      <c r="P337" s="1402"/>
      <c r="Q337" s="1404"/>
      <c r="R337" s="1406"/>
      <c r="S337" s="1408"/>
      <c r="T337" s="1410"/>
      <c r="U337" s="1412"/>
      <c r="V337" s="1414"/>
      <c r="W337" s="1416"/>
      <c r="X337" s="1418"/>
      <c r="Y337" s="1366"/>
      <c r="Z337" s="1418"/>
      <c r="AA337" s="1366"/>
      <c r="AB337" s="1418"/>
      <c r="AC337" s="1366"/>
      <c r="AD337" s="1418"/>
      <c r="AE337" s="1366"/>
      <c r="AF337" s="1366"/>
      <c r="AG337" s="1366"/>
      <c r="AH337" s="1368"/>
      <c r="AI337" s="1370"/>
      <c r="AJ337" s="1372"/>
      <c r="AK337" s="1374"/>
      <c r="AL337" s="1362"/>
      <c r="AM337" s="1376"/>
      <c r="AN337" s="1346"/>
      <c r="AO337" s="1346"/>
      <c r="AP337" s="1394"/>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23" t="str">
        <f>IF(基本情報入力シート!X135="","",基本情報入力シート!X135)</f>
        <v/>
      </c>
      <c r="K338" s="1268" t="str">
        <f>IF(基本情報入力シート!Y135="","",基本情報入力シート!Y135)</f>
        <v/>
      </c>
      <c r="L338" s="1274" t="str">
        <f>IF(基本情報入力シート!AB135="","",基本情報入力シート!AB135)</f>
        <v/>
      </c>
      <c r="M338" s="1446" t="str">
        <f>IF(基本情報入力シート!AC135="","",基本情報入力シート!AC135)</f>
        <v/>
      </c>
      <c r="N338" s="659" t="str">
        <f>IF('別紙様式2-2（４・５月分）'!Q257="","",'別紙様式2-2（４・５月分）'!Q257)</f>
        <v/>
      </c>
      <c r="O338" s="1425" t="str">
        <f>IF(SUM('別紙様式2-2（４・５月分）'!R257:R259)=0,"",SUM('別紙様式2-2（４・５月分）'!R257:R259))</f>
        <v/>
      </c>
      <c r="P338" s="1429" t="str">
        <f>IFERROR(VLOOKUP('別紙様式2-2（４・５月分）'!AR257,【参考】数式用!$AT$5:$AU$22,2,FALSE),"")</f>
        <v/>
      </c>
      <c r="Q338" s="1430"/>
      <c r="R338" s="1431"/>
      <c r="S338" s="1435" t="str">
        <f>IFERROR(VLOOKUP(K338,【参考】数式用!$A$5:$AB$27,MATCH(P338,【参考】数式用!$B$4:$AB$4,0)+1,0),"")</f>
        <v/>
      </c>
      <c r="T338" s="1437" t="s">
        <v>2189</v>
      </c>
      <c r="U338" s="1439"/>
      <c r="V338" s="1441" t="str">
        <f>IFERROR(VLOOKUP(K338,【参考】数式用!$A$5:$AB$27,MATCH(U338,【参考】数式用!$B$4:$AB$4,0)+1,0),"")</f>
        <v/>
      </c>
      <c r="W338" s="1443"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89">
        <f>IFERROR(IF(OR(N341="ベア加算",N341=""),0, IF(OR(U338="新加算Ⅰ",U338="新加算Ⅱ",U338="新加算Ⅲ",U338="新加算Ⅳ"),ROUNDDOWN(ROUND(L338*VLOOKUP(K338,【参考】数式用!$A$5:$I$27,MATCH("ベア加算",【参考】数式用!$B$4:$I$4,0)+1,0),0)*M338,0)*AG338,0)),"")</f>
        <v>0</v>
      </c>
      <c r="AN338" s="1359"/>
      <c r="AO338" s="1391"/>
      <c r="AP338" s="1395"/>
      <c r="AQ338" s="1395"/>
      <c r="AR338" s="1397"/>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4"/>
      <c r="B339" s="1301"/>
      <c r="C339" s="1302"/>
      <c r="D339" s="1302"/>
      <c r="E339" s="1302"/>
      <c r="F339" s="1303"/>
      <c r="G339" s="1268"/>
      <c r="H339" s="1268"/>
      <c r="I339" s="1268"/>
      <c r="J339" s="1423"/>
      <c r="K339" s="1268"/>
      <c r="L339" s="1274"/>
      <c r="M339" s="1446"/>
      <c r="N339" s="1399" t="str">
        <f>IF('別紙様式2-2（４・５月分）'!Q258="","",'別紙様式2-2（４・５月分）'!Q258)</f>
        <v/>
      </c>
      <c r="O339" s="1426"/>
      <c r="P339" s="1432"/>
      <c r="Q339" s="1433"/>
      <c r="R339" s="1434"/>
      <c r="S339" s="1436"/>
      <c r="T339" s="1438"/>
      <c r="U339" s="1440"/>
      <c r="V339" s="1442"/>
      <c r="W339" s="1444"/>
      <c r="X339" s="1378"/>
      <c r="Y339" s="1380"/>
      <c r="Z339" s="1378"/>
      <c r="AA339" s="1380"/>
      <c r="AB339" s="1378"/>
      <c r="AC339" s="1380"/>
      <c r="AD339" s="1378"/>
      <c r="AE339" s="1380"/>
      <c r="AF339" s="1380"/>
      <c r="AG339" s="1380"/>
      <c r="AH339" s="1382"/>
      <c r="AI339" s="1384"/>
      <c r="AJ339" s="1386"/>
      <c r="AK339" s="1388"/>
      <c r="AL339" s="1364"/>
      <c r="AM339" s="1390"/>
      <c r="AN339" s="1360"/>
      <c r="AO339" s="1392"/>
      <c r="AP339" s="1396"/>
      <c r="AQ339" s="1396"/>
      <c r="AR339" s="1398"/>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23"/>
      <c r="K340" s="1268"/>
      <c r="L340" s="1274"/>
      <c r="M340" s="1446"/>
      <c r="N340" s="1400"/>
      <c r="O340" s="1427"/>
      <c r="P340" s="1401" t="s">
        <v>2196</v>
      </c>
      <c r="Q340" s="1403" t="str">
        <f>IFERROR(VLOOKUP('別紙様式2-2（４・５月分）'!AR257,【参考】数式用!$AT$5:$AV$22,3,FALSE),"")</f>
        <v/>
      </c>
      <c r="R340" s="1405" t="s">
        <v>2207</v>
      </c>
      <c r="S340" s="1445" t="str">
        <f>IFERROR(VLOOKUP(K338,【参考】数式用!$A$5:$AB$27,MATCH(Q340,【参考】数式用!$B$4:$AB$4,0)+1,0),"")</f>
        <v/>
      </c>
      <c r="T340" s="1409" t="s">
        <v>231</v>
      </c>
      <c r="U340" s="1411"/>
      <c r="V340" s="1413" t="str">
        <f>IFERROR(VLOOKUP(K338,【参考】数式用!$A$5:$AB$27,MATCH(U340,【参考】数式用!$B$4:$AB$4,0)+1,0),"")</f>
        <v/>
      </c>
      <c r="W340" s="1415" t="s">
        <v>19</v>
      </c>
      <c r="X340" s="1417">
        <v>7</v>
      </c>
      <c r="Y340" s="1365" t="s">
        <v>10</v>
      </c>
      <c r="Z340" s="1417">
        <v>4</v>
      </c>
      <c r="AA340" s="1365" t="s">
        <v>45</v>
      </c>
      <c r="AB340" s="1417">
        <v>8</v>
      </c>
      <c r="AC340" s="1365" t="s">
        <v>10</v>
      </c>
      <c r="AD340" s="1417">
        <v>3</v>
      </c>
      <c r="AE340" s="1365" t="s">
        <v>13</v>
      </c>
      <c r="AF340" s="1365" t="s">
        <v>24</v>
      </c>
      <c r="AG340" s="1365">
        <f>IF(X340&gt;=1,(AB340*12+AD340)-(X340*12+Z340)+1,"")</f>
        <v>12</v>
      </c>
      <c r="AH340" s="1367" t="s">
        <v>38</v>
      </c>
      <c r="AI340" s="1369" t="str">
        <f>IFERROR(ROUNDDOWN(ROUND(L338*V340,0)*M338,0)*AG340,"")</f>
        <v/>
      </c>
      <c r="AJ340" s="1371" t="str">
        <f>IFERROR(ROUNDDOWN(ROUND((L338*(V340-AX338)),0)*M338,0)*AG340,"")</f>
        <v/>
      </c>
      <c r="AK340" s="1373">
        <f>IFERROR(IF(OR(N338="",N339="",N341=""),0,ROUNDDOWN(ROUNDDOWN(ROUND(L338*VLOOKUP(K338,【参考】数式用!$A$5:$AB$27,MATCH("新加算Ⅳ",【参考】数式用!$B$4:$AB$4,0)+1,0),0)*M338,0)*AG340*0.5,0)),"")</f>
        <v>0</v>
      </c>
      <c r="AL340" s="1361" t="str">
        <f t="shared" ref="AL340" si="258">IF(U340&lt;&gt;"","新規に適用","")</f>
        <v/>
      </c>
      <c r="AM340" s="1375">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3"/>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5"/>
      <c r="B341" s="1419"/>
      <c r="C341" s="1420"/>
      <c r="D341" s="1420"/>
      <c r="E341" s="1420"/>
      <c r="F341" s="1421"/>
      <c r="G341" s="1269"/>
      <c r="H341" s="1269"/>
      <c r="I341" s="1269"/>
      <c r="J341" s="1424"/>
      <c r="K341" s="1269"/>
      <c r="L341" s="1275"/>
      <c r="M341" s="1447"/>
      <c r="N341" s="662" t="str">
        <f>IF('別紙様式2-2（４・５月分）'!Q259="","",'別紙様式2-2（４・５月分）'!Q259)</f>
        <v/>
      </c>
      <c r="O341" s="1428"/>
      <c r="P341" s="1402"/>
      <c r="Q341" s="1404"/>
      <c r="R341" s="1406"/>
      <c r="S341" s="1408"/>
      <c r="T341" s="1410"/>
      <c r="U341" s="1412"/>
      <c r="V341" s="1414"/>
      <c r="W341" s="1416"/>
      <c r="X341" s="1418"/>
      <c r="Y341" s="1366"/>
      <c r="Z341" s="1418"/>
      <c r="AA341" s="1366"/>
      <c r="AB341" s="1418"/>
      <c r="AC341" s="1366"/>
      <c r="AD341" s="1418"/>
      <c r="AE341" s="1366"/>
      <c r="AF341" s="1366"/>
      <c r="AG341" s="1366"/>
      <c r="AH341" s="1368"/>
      <c r="AI341" s="1370"/>
      <c r="AJ341" s="1372"/>
      <c r="AK341" s="1374"/>
      <c r="AL341" s="1362"/>
      <c r="AM341" s="1376"/>
      <c r="AN341" s="1346"/>
      <c r="AO341" s="1346"/>
      <c r="AP341" s="1394"/>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3">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2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25" t="str">
        <f>IF(SUM('別紙様式2-2（４・５月分）'!R260:R262)=0,"",SUM('別紙様式2-2（４・５月分）'!R260:R262))</f>
        <v/>
      </c>
      <c r="P342" s="1429" t="str">
        <f>IFERROR(VLOOKUP('別紙様式2-2（４・５月分）'!AR260,【参考】数式用!$AT$5:$AU$22,2,FALSE),"")</f>
        <v/>
      </c>
      <c r="Q342" s="1430"/>
      <c r="R342" s="1431"/>
      <c r="S342" s="1435" t="str">
        <f>IFERROR(VLOOKUP(K342,【参考】数式用!$A$5:$AB$27,MATCH(P342,【参考】数式用!$B$4:$AB$4,0)+1,0),"")</f>
        <v/>
      </c>
      <c r="T342" s="1437" t="s">
        <v>2189</v>
      </c>
      <c r="U342" s="1439"/>
      <c r="V342" s="1441" t="str">
        <f>IFERROR(VLOOKUP(K342,【参考】数式用!$A$5:$AB$27,MATCH(U342,【参考】数式用!$B$4:$AB$4,0)+1,0),"")</f>
        <v/>
      </c>
      <c r="W342" s="1443"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89">
        <f>IFERROR(IF(OR(N345="ベア加算",N345=""),0, IF(OR(U342="新加算Ⅰ",U342="新加算Ⅱ",U342="新加算Ⅲ",U342="新加算Ⅳ"),ROUNDDOWN(ROUND(L342*VLOOKUP(K342,【参考】数式用!$A$5:$I$27,MATCH("ベア加算",【参考】数式用!$B$4:$I$4,0)+1,0),0)*M342,0)*AG342,0)),"")</f>
        <v>0</v>
      </c>
      <c r="AN342" s="1359"/>
      <c r="AO342" s="1391"/>
      <c r="AP342" s="1395"/>
      <c r="AQ342" s="1395"/>
      <c r="AR342" s="1397"/>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4"/>
      <c r="B343" s="1301"/>
      <c r="C343" s="1302"/>
      <c r="D343" s="1302"/>
      <c r="E343" s="1302"/>
      <c r="F343" s="1303"/>
      <c r="G343" s="1268"/>
      <c r="H343" s="1268"/>
      <c r="I343" s="1268"/>
      <c r="J343" s="1423"/>
      <c r="K343" s="1268"/>
      <c r="L343" s="1274"/>
      <c r="M343" s="1277"/>
      <c r="N343" s="1399" t="str">
        <f>IF('別紙様式2-2（４・５月分）'!Q261="","",'別紙様式2-2（４・５月分）'!Q261)</f>
        <v/>
      </c>
      <c r="O343" s="1426"/>
      <c r="P343" s="1432"/>
      <c r="Q343" s="1433"/>
      <c r="R343" s="1434"/>
      <c r="S343" s="1436"/>
      <c r="T343" s="1438"/>
      <c r="U343" s="1440"/>
      <c r="V343" s="1442"/>
      <c r="W343" s="1444"/>
      <c r="X343" s="1378"/>
      <c r="Y343" s="1380"/>
      <c r="Z343" s="1378"/>
      <c r="AA343" s="1380"/>
      <c r="AB343" s="1378"/>
      <c r="AC343" s="1380"/>
      <c r="AD343" s="1378"/>
      <c r="AE343" s="1380"/>
      <c r="AF343" s="1380"/>
      <c r="AG343" s="1380"/>
      <c r="AH343" s="1382"/>
      <c r="AI343" s="1384"/>
      <c r="AJ343" s="1386"/>
      <c r="AK343" s="1388"/>
      <c r="AL343" s="1364"/>
      <c r="AM343" s="1390"/>
      <c r="AN343" s="1360"/>
      <c r="AO343" s="1392"/>
      <c r="AP343" s="1396"/>
      <c r="AQ343" s="1396"/>
      <c r="AR343" s="1398"/>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23"/>
      <c r="K344" s="1268"/>
      <c r="L344" s="1274"/>
      <c r="M344" s="1277"/>
      <c r="N344" s="1400"/>
      <c r="O344" s="1427"/>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65" t="s">
        <v>10</v>
      </c>
      <c r="Z344" s="1417">
        <v>4</v>
      </c>
      <c r="AA344" s="1365" t="s">
        <v>45</v>
      </c>
      <c r="AB344" s="1417">
        <v>8</v>
      </c>
      <c r="AC344" s="1365" t="s">
        <v>10</v>
      </c>
      <c r="AD344" s="1417">
        <v>3</v>
      </c>
      <c r="AE344" s="1365" t="s">
        <v>13</v>
      </c>
      <c r="AF344" s="1365" t="s">
        <v>24</v>
      </c>
      <c r="AG344" s="1365">
        <f>IF(X344&gt;=1,(AB344*12+AD344)-(X344*12+Z344)+1,"")</f>
        <v>12</v>
      </c>
      <c r="AH344" s="1367" t="s">
        <v>38</v>
      </c>
      <c r="AI344" s="1369" t="str">
        <f>IFERROR(ROUNDDOWN(ROUND(L342*V344,0)*M342,0)*AG344,"")</f>
        <v/>
      </c>
      <c r="AJ344" s="1371" t="str">
        <f>IFERROR(ROUNDDOWN(ROUND((L342*(V344-AX342)),0)*M342,0)*AG344,"")</f>
        <v/>
      </c>
      <c r="AK344" s="1373">
        <f>IFERROR(IF(OR(N342="",N343="",N345=""),0,ROUNDDOWN(ROUNDDOWN(ROUND(L342*VLOOKUP(K342,【参考】数式用!$A$5:$AB$27,MATCH("新加算Ⅳ",【参考】数式用!$B$4:$AB$4,0)+1,0),0)*M342,0)*AG344*0.5,0)),"")</f>
        <v>0</v>
      </c>
      <c r="AL344" s="1361" t="str">
        <f t="shared" ref="AL344" si="261">IF(U344&lt;&gt;"","新規に適用","")</f>
        <v/>
      </c>
      <c r="AM344" s="1375">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3"/>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5"/>
      <c r="B345" s="1419"/>
      <c r="C345" s="1420"/>
      <c r="D345" s="1420"/>
      <c r="E345" s="1420"/>
      <c r="F345" s="1421"/>
      <c r="G345" s="1269"/>
      <c r="H345" s="1269"/>
      <c r="I345" s="1269"/>
      <c r="J345" s="1424"/>
      <c r="K345" s="1269"/>
      <c r="L345" s="1275"/>
      <c r="M345" s="1278"/>
      <c r="N345" s="662" t="str">
        <f>IF('別紙様式2-2（４・５月分）'!Q262="","",'別紙様式2-2（４・５月分）'!Q262)</f>
        <v/>
      </c>
      <c r="O345" s="1428"/>
      <c r="P345" s="1402"/>
      <c r="Q345" s="1404"/>
      <c r="R345" s="1406"/>
      <c r="S345" s="1408"/>
      <c r="T345" s="1410"/>
      <c r="U345" s="1412"/>
      <c r="V345" s="1414"/>
      <c r="W345" s="1416"/>
      <c r="X345" s="1418"/>
      <c r="Y345" s="1366"/>
      <c r="Z345" s="1418"/>
      <c r="AA345" s="1366"/>
      <c r="AB345" s="1418"/>
      <c r="AC345" s="1366"/>
      <c r="AD345" s="1418"/>
      <c r="AE345" s="1366"/>
      <c r="AF345" s="1366"/>
      <c r="AG345" s="1366"/>
      <c r="AH345" s="1368"/>
      <c r="AI345" s="1370"/>
      <c r="AJ345" s="1372"/>
      <c r="AK345" s="1374"/>
      <c r="AL345" s="1362"/>
      <c r="AM345" s="1376"/>
      <c r="AN345" s="1346"/>
      <c r="AO345" s="1346"/>
      <c r="AP345" s="1394"/>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23" t="str">
        <f>IF(基本情報入力シート!X137="","",基本情報入力シート!X137)</f>
        <v/>
      </c>
      <c r="K346" s="1268" t="str">
        <f>IF(基本情報入力シート!Y137="","",基本情報入力シート!Y137)</f>
        <v/>
      </c>
      <c r="L346" s="1274" t="str">
        <f>IF(基本情報入力シート!AB137="","",基本情報入力シート!AB137)</f>
        <v/>
      </c>
      <c r="M346" s="1446" t="str">
        <f>IF(基本情報入力シート!AC137="","",基本情報入力シート!AC137)</f>
        <v/>
      </c>
      <c r="N346" s="659" t="str">
        <f>IF('別紙様式2-2（４・５月分）'!Q263="","",'別紙様式2-2（４・５月分）'!Q263)</f>
        <v/>
      </c>
      <c r="O346" s="1425" t="str">
        <f>IF(SUM('別紙様式2-2（４・５月分）'!R263:R265)=0,"",SUM('別紙様式2-2（４・５月分）'!R263:R265))</f>
        <v/>
      </c>
      <c r="P346" s="1429" t="str">
        <f>IFERROR(VLOOKUP('別紙様式2-2（４・５月分）'!AR263,【参考】数式用!$AT$5:$AU$22,2,FALSE),"")</f>
        <v/>
      </c>
      <c r="Q346" s="1430"/>
      <c r="R346" s="1431"/>
      <c r="S346" s="1435" t="str">
        <f>IFERROR(VLOOKUP(K346,【参考】数式用!$A$5:$AB$27,MATCH(P346,【参考】数式用!$B$4:$AB$4,0)+1,0),"")</f>
        <v/>
      </c>
      <c r="T346" s="1437" t="s">
        <v>2189</v>
      </c>
      <c r="U346" s="1439"/>
      <c r="V346" s="1441" t="str">
        <f>IFERROR(VLOOKUP(K346,【参考】数式用!$A$5:$AB$27,MATCH(U346,【参考】数式用!$B$4:$AB$4,0)+1,0),"")</f>
        <v/>
      </c>
      <c r="W346" s="1443"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89">
        <f>IFERROR(IF(OR(N349="ベア加算",N349=""),0, IF(OR(U346="新加算Ⅰ",U346="新加算Ⅱ",U346="新加算Ⅲ",U346="新加算Ⅳ"),ROUNDDOWN(ROUND(L346*VLOOKUP(K346,【参考】数式用!$A$5:$I$27,MATCH("ベア加算",【参考】数式用!$B$4:$I$4,0)+1,0),0)*M346,0)*AG346,0)),"")</f>
        <v>0</v>
      </c>
      <c r="AN346" s="1359"/>
      <c r="AO346" s="1391"/>
      <c r="AP346" s="1395"/>
      <c r="AQ346" s="1395"/>
      <c r="AR346" s="1397"/>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4"/>
      <c r="B347" s="1301"/>
      <c r="C347" s="1302"/>
      <c r="D347" s="1302"/>
      <c r="E347" s="1302"/>
      <c r="F347" s="1303"/>
      <c r="G347" s="1268"/>
      <c r="H347" s="1268"/>
      <c r="I347" s="1268"/>
      <c r="J347" s="1423"/>
      <c r="K347" s="1268"/>
      <c r="L347" s="1274"/>
      <c r="M347" s="1446"/>
      <c r="N347" s="1399" t="str">
        <f>IF('別紙様式2-2（４・５月分）'!Q264="","",'別紙様式2-2（４・５月分）'!Q264)</f>
        <v/>
      </c>
      <c r="O347" s="1426"/>
      <c r="P347" s="1432"/>
      <c r="Q347" s="1433"/>
      <c r="R347" s="1434"/>
      <c r="S347" s="1436"/>
      <c r="T347" s="1438"/>
      <c r="U347" s="1440"/>
      <c r="V347" s="1442"/>
      <c r="W347" s="1444"/>
      <c r="X347" s="1378"/>
      <c r="Y347" s="1380"/>
      <c r="Z347" s="1378"/>
      <c r="AA347" s="1380"/>
      <c r="AB347" s="1378"/>
      <c r="AC347" s="1380"/>
      <c r="AD347" s="1378"/>
      <c r="AE347" s="1380"/>
      <c r="AF347" s="1380"/>
      <c r="AG347" s="1380"/>
      <c r="AH347" s="1382"/>
      <c r="AI347" s="1384"/>
      <c r="AJ347" s="1386"/>
      <c r="AK347" s="1388"/>
      <c r="AL347" s="1364"/>
      <c r="AM347" s="1390"/>
      <c r="AN347" s="1360"/>
      <c r="AO347" s="1392"/>
      <c r="AP347" s="1396"/>
      <c r="AQ347" s="1396"/>
      <c r="AR347" s="1398"/>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23"/>
      <c r="K348" s="1268"/>
      <c r="L348" s="1274"/>
      <c r="M348" s="1446"/>
      <c r="N348" s="1400"/>
      <c r="O348" s="1427"/>
      <c r="P348" s="1401" t="s">
        <v>2196</v>
      </c>
      <c r="Q348" s="1403" t="str">
        <f>IFERROR(VLOOKUP('別紙様式2-2（４・５月分）'!AR263,【参考】数式用!$AT$5:$AV$22,3,FALSE),"")</f>
        <v/>
      </c>
      <c r="R348" s="1405" t="s">
        <v>2207</v>
      </c>
      <c r="S348" s="1445" t="str">
        <f>IFERROR(VLOOKUP(K346,【参考】数式用!$A$5:$AB$27,MATCH(Q348,【参考】数式用!$B$4:$AB$4,0)+1,0),"")</f>
        <v/>
      </c>
      <c r="T348" s="1409" t="s">
        <v>231</v>
      </c>
      <c r="U348" s="1411"/>
      <c r="V348" s="1413" t="str">
        <f>IFERROR(VLOOKUP(K346,【参考】数式用!$A$5:$AB$27,MATCH(U348,【参考】数式用!$B$4:$AB$4,0)+1,0),"")</f>
        <v/>
      </c>
      <c r="W348" s="1415" t="s">
        <v>19</v>
      </c>
      <c r="X348" s="1417">
        <v>7</v>
      </c>
      <c r="Y348" s="1365" t="s">
        <v>10</v>
      </c>
      <c r="Z348" s="1417">
        <v>4</v>
      </c>
      <c r="AA348" s="1365" t="s">
        <v>45</v>
      </c>
      <c r="AB348" s="1417">
        <v>8</v>
      </c>
      <c r="AC348" s="1365" t="s">
        <v>10</v>
      </c>
      <c r="AD348" s="1417">
        <v>3</v>
      </c>
      <c r="AE348" s="1365" t="s">
        <v>13</v>
      </c>
      <c r="AF348" s="1365" t="s">
        <v>24</v>
      </c>
      <c r="AG348" s="1365">
        <f>IF(X348&gt;=1,(AB348*12+AD348)-(X348*12+Z348)+1,"")</f>
        <v>12</v>
      </c>
      <c r="AH348" s="1367" t="s">
        <v>38</v>
      </c>
      <c r="AI348" s="1369" t="str">
        <f>IFERROR(ROUNDDOWN(ROUND(L346*V348,0)*M346,0)*AG348,"")</f>
        <v/>
      </c>
      <c r="AJ348" s="1371" t="str">
        <f>IFERROR(ROUNDDOWN(ROUND((L346*(V348-AX346)),0)*M346,0)*AG348,"")</f>
        <v/>
      </c>
      <c r="AK348" s="1373">
        <f>IFERROR(IF(OR(N346="",N347="",N349=""),0,ROUNDDOWN(ROUNDDOWN(ROUND(L346*VLOOKUP(K346,【参考】数式用!$A$5:$AB$27,MATCH("新加算Ⅳ",【参考】数式用!$B$4:$AB$4,0)+1,0),0)*M346,0)*AG348*0.5,0)),"")</f>
        <v>0</v>
      </c>
      <c r="AL348" s="1361" t="str">
        <f t="shared" ref="AL348" si="264">IF(U348&lt;&gt;"","新規に適用","")</f>
        <v/>
      </c>
      <c r="AM348" s="1375">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3"/>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5"/>
      <c r="B349" s="1419"/>
      <c r="C349" s="1420"/>
      <c r="D349" s="1420"/>
      <c r="E349" s="1420"/>
      <c r="F349" s="1421"/>
      <c r="G349" s="1269"/>
      <c r="H349" s="1269"/>
      <c r="I349" s="1269"/>
      <c r="J349" s="1424"/>
      <c r="K349" s="1269"/>
      <c r="L349" s="1275"/>
      <c r="M349" s="1447"/>
      <c r="N349" s="662" t="str">
        <f>IF('別紙様式2-2（４・５月分）'!Q265="","",'別紙様式2-2（４・５月分）'!Q265)</f>
        <v/>
      </c>
      <c r="O349" s="1428"/>
      <c r="P349" s="1402"/>
      <c r="Q349" s="1404"/>
      <c r="R349" s="1406"/>
      <c r="S349" s="1408"/>
      <c r="T349" s="1410"/>
      <c r="U349" s="1412"/>
      <c r="V349" s="1414"/>
      <c r="W349" s="1416"/>
      <c r="X349" s="1418"/>
      <c r="Y349" s="1366"/>
      <c r="Z349" s="1418"/>
      <c r="AA349" s="1366"/>
      <c r="AB349" s="1418"/>
      <c r="AC349" s="1366"/>
      <c r="AD349" s="1418"/>
      <c r="AE349" s="1366"/>
      <c r="AF349" s="1366"/>
      <c r="AG349" s="1366"/>
      <c r="AH349" s="1368"/>
      <c r="AI349" s="1370"/>
      <c r="AJ349" s="1372"/>
      <c r="AK349" s="1374"/>
      <c r="AL349" s="1362"/>
      <c r="AM349" s="1376"/>
      <c r="AN349" s="1346"/>
      <c r="AO349" s="1346"/>
      <c r="AP349" s="1394"/>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3">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2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25" t="str">
        <f>IF(SUM('別紙様式2-2（４・５月分）'!R266:R268)=0,"",SUM('別紙様式2-2（４・５月分）'!R266:R268))</f>
        <v/>
      </c>
      <c r="P350" s="1429" t="str">
        <f>IFERROR(VLOOKUP('別紙様式2-2（４・５月分）'!AR266,【参考】数式用!$AT$5:$AU$22,2,FALSE),"")</f>
        <v/>
      </c>
      <c r="Q350" s="1430"/>
      <c r="R350" s="1431"/>
      <c r="S350" s="1435" t="str">
        <f>IFERROR(VLOOKUP(K350,【参考】数式用!$A$5:$AB$27,MATCH(P350,【参考】数式用!$B$4:$AB$4,0)+1,0),"")</f>
        <v/>
      </c>
      <c r="T350" s="1437" t="s">
        <v>2189</v>
      </c>
      <c r="U350" s="1439"/>
      <c r="V350" s="1441" t="str">
        <f>IFERROR(VLOOKUP(K350,【参考】数式用!$A$5:$AB$27,MATCH(U350,【参考】数式用!$B$4:$AB$4,0)+1,0),"")</f>
        <v/>
      </c>
      <c r="W350" s="1443"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89">
        <f>IFERROR(IF(OR(N353="ベア加算",N353=""),0, IF(OR(U350="新加算Ⅰ",U350="新加算Ⅱ",U350="新加算Ⅲ",U350="新加算Ⅳ"),ROUNDDOWN(ROUND(L350*VLOOKUP(K350,【参考】数式用!$A$5:$I$27,MATCH("ベア加算",【参考】数式用!$B$4:$I$4,0)+1,0),0)*M350,0)*AG350,0)),"")</f>
        <v>0</v>
      </c>
      <c r="AN350" s="1359"/>
      <c r="AO350" s="1391"/>
      <c r="AP350" s="1395"/>
      <c r="AQ350" s="1395"/>
      <c r="AR350" s="1397"/>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4"/>
      <c r="B351" s="1301"/>
      <c r="C351" s="1302"/>
      <c r="D351" s="1302"/>
      <c r="E351" s="1302"/>
      <c r="F351" s="1303"/>
      <c r="G351" s="1268"/>
      <c r="H351" s="1268"/>
      <c r="I351" s="1268"/>
      <c r="J351" s="1423"/>
      <c r="K351" s="1268"/>
      <c r="L351" s="1274"/>
      <c r="M351" s="1277"/>
      <c r="N351" s="1399" t="str">
        <f>IF('別紙様式2-2（４・５月分）'!Q267="","",'別紙様式2-2（４・５月分）'!Q267)</f>
        <v/>
      </c>
      <c r="O351" s="1426"/>
      <c r="P351" s="1432"/>
      <c r="Q351" s="1433"/>
      <c r="R351" s="1434"/>
      <c r="S351" s="1436"/>
      <c r="T351" s="1438"/>
      <c r="U351" s="1440"/>
      <c r="V351" s="1442"/>
      <c r="W351" s="1444"/>
      <c r="X351" s="1378"/>
      <c r="Y351" s="1380"/>
      <c r="Z351" s="1378"/>
      <c r="AA351" s="1380"/>
      <c r="AB351" s="1378"/>
      <c r="AC351" s="1380"/>
      <c r="AD351" s="1378"/>
      <c r="AE351" s="1380"/>
      <c r="AF351" s="1380"/>
      <c r="AG351" s="1380"/>
      <c r="AH351" s="1382"/>
      <c r="AI351" s="1384"/>
      <c r="AJ351" s="1386"/>
      <c r="AK351" s="1388"/>
      <c r="AL351" s="1364"/>
      <c r="AM351" s="1390"/>
      <c r="AN351" s="1360"/>
      <c r="AO351" s="1392"/>
      <c r="AP351" s="1396"/>
      <c r="AQ351" s="1396"/>
      <c r="AR351" s="1398"/>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23"/>
      <c r="K352" s="1268"/>
      <c r="L352" s="1274"/>
      <c r="M352" s="1277"/>
      <c r="N352" s="1400"/>
      <c r="O352" s="1427"/>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65" t="s">
        <v>10</v>
      </c>
      <c r="Z352" s="1417">
        <v>4</v>
      </c>
      <c r="AA352" s="1365" t="s">
        <v>45</v>
      </c>
      <c r="AB352" s="1417">
        <v>8</v>
      </c>
      <c r="AC352" s="1365" t="s">
        <v>10</v>
      </c>
      <c r="AD352" s="1417">
        <v>3</v>
      </c>
      <c r="AE352" s="1365" t="s">
        <v>13</v>
      </c>
      <c r="AF352" s="1365" t="s">
        <v>24</v>
      </c>
      <c r="AG352" s="1365">
        <f>IF(X352&gt;=1,(AB352*12+AD352)-(X352*12+Z352)+1,"")</f>
        <v>12</v>
      </c>
      <c r="AH352" s="1367" t="s">
        <v>38</v>
      </c>
      <c r="AI352" s="1369" t="str">
        <f>IFERROR(ROUNDDOWN(ROUND(L350*V352,0)*M350,0)*AG352,"")</f>
        <v/>
      </c>
      <c r="AJ352" s="1371" t="str">
        <f>IFERROR(ROUNDDOWN(ROUND((L350*(V352-AX350)),0)*M350,0)*AG352,"")</f>
        <v/>
      </c>
      <c r="AK352" s="1373">
        <f>IFERROR(IF(OR(N350="",N351="",N353=""),0,ROUNDDOWN(ROUNDDOWN(ROUND(L350*VLOOKUP(K350,【参考】数式用!$A$5:$AB$27,MATCH("新加算Ⅳ",【参考】数式用!$B$4:$AB$4,0)+1,0),0)*M350,0)*AG352*0.5,0)),"")</f>
        <v>0</v>
      </c>
      <c r="AL352" s="1361" t="str">
        <f t="shared" ref="AL352" si="267">IF(U352&lt;&gt;"","新規に適用","")</f>
        <v/>
      </c>
      <c r="AM352" s="1375">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3"/>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5"/>
      <c r="B353" s="1419"/>
      <c r="C353" s="1420"/>
      <c r="D353" s="1420"/>
      <c r="E353" s="1420"/>
      <c r="F353" s="1421"/>
      <c r="G353" s="1269"/>
      <c r="H353" s="1269"/>
      <c r="I353" s="1269"/>
      <c r="J353" s="1424"/>
      <c r="K353" s="1269"/>
      <c r="L353" s="1275"/>
      <c r="M353" s="1278"/>
      <c r="N353" s="662" t="str">
        <f>IF('別紙様式2-2（４・５月分）'!Q268="","",'別紙様式2-2（４・５月分）'!Q268)</f>
        <v/>
      </c>
      <c r="O353" s="1428"/>
      <c r="P353" s="1402"/>
      <c r="Q353" s="1404"/>
      <c r="R353" s="1406"/>
      <c r="S353" s="1408"/>
      <c r="T353" s="1410"/>
      <c r="U353" s="1412"/>
      <c r="V353" s="1414"/>
      <c r="W353" s="1416"/>
      <c r="X353" s="1418"/>
      <c r="Y353" s="1366"/>
      <c r="Z353" s="1418"/>
      <c r="AA353" s="1366"/>
      <c r="AB353" s="1418"/>
      <c r="AC353" s="1366"/>
      <c r="AD353" s="1418"/>
      <c r="AE353" s="1366"/>
      <c r="AF353" s="1366"/>
      <c r="AG353" s="1366"/>
      <c r="AH353" s="1368"/>
      <c r="AI353" s="1370"/>
      <c r="AJ353" s="1372"/>
      <c r="AK353" s="1374"/>
      <c r="AL353" s="1362"/>
      <c r="AM353" s="1376"/>
      <c r="AN353" s="1346"/>
      <c r="AO353" s="1346"/>
      <c r="AP353" s="1394"/>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23" t="str">
        <f>IF(基本情報入力シート!X139="","",基本情報入力シート!X139)</f>
        <v/>
      </c>
      <c r="K354" s="1268" t="str">
        <f>IF(基本情報入力シート!Y139="","",基本情報入力シート!Y139)</f>
        <v/>
      </c>
      <c r="L354" s="1274" t="str">
        <f>IF(基本情報入力シート!AB139="","",基本情報入力シート!AB139)</f>
        <v/>
      </c>
      <c r="M354" s="1446" t="str">
        <f>IF(基本情報入力シート!AC139="","",基本情報入力シート!AC139)</f>
        <v/>
      </c>
      <c r="N354" s="659" t="str">
        <f>IF('別紙様式2-2（４・５月分）'!Q269="","",'別紙様式2-2（４・５月分）'!Q269)</f>
        <v/>
      </c>
      <c r="O354" s="1425" t="str">
        <f>IF(SUM('別紙様式2-2（４・５月分）'!R269:R271)=0,"",SUM('別紙様式2-2（４・５月分）'!R269:R271))</f>
        <v/>
      </c>
      <c r="P354" s="1429" t="str">
        <f>IFERROR(VLOOKUP('別紙様式2-2（４・５月分）'!AR269,【参考】数式用!$AT$5:$AU$22,2,FALSE),"")</f>
        <v/>
      </c>
      <c r="Q354" s="1430"/>
      <c r="R354" s="1431"/>
      <c r="S354" s="1435" t="str">
        <f>IFERROR(VLOOKUP(K354,【参考】数式用!$A$5:$AB$27,MATCH(P354,【参考】数式用!$B$4:$AB$4,0)+1,0),"")</f>
        <v/>
      </c>
      <c r="T354" s="1437" t="s">
        <v>2189</v>
      </c>
      <c r="U354" s="1439"/>
      <c r="V354" s="1441" t="str">
        <f>IFERROR(VLOOKUP(K354,【参考】数式用!$A$5:$AB$27,MATCH(U354,【参考】数式用!$B$4:$AB$4,0)+1,0),"")</f>
        <v/>
      </c>
      <c r="W354" s="1443"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89">
        <f>IFERROR(IF(OR(N357="ベア加算",N357=""),0, IF(OR(U354="新加算Ⅰ",U354="新加算Ⅱ",U354="新加算Ⅲ",U354="新加算Ⅳ"),ROUNDDOWN(ROUND(L354*VLOOKUP(K354,【参考】数式用!$A$5:$I$27,MATCH("ベア加算",【参考】数式用!$B$4:$I$4,0)+1,0),0)*M354,0)*AG354,0)),"")</f>
        <v>0</v>
      </c>
      <c r="AN354" s="1359"/>
      <c r="AO354" s="1391"/>
      <c r="AP354" s="1395"/>
      <c r="AQ354" s="1395"/>
      <c r="AR354" s="1397"/>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4"/>
      <c r="B355" s="1301"/>
      <c r="C355" s="1302"/>
      <c r="D355" s="1302"/>
      <c r="E355" s="1302"/>
      <c r="F355" s="1303"/>
      <c r="G355" s="1268"/>
      <c r="H355" s="1268"/>
      <c r="I355" s="1268"/>
      <c r="J355" s="1423"/>
      <c r="K355" s="1268"/>
      <c r="L355" s="1274"/>
      <c r="M355" s="1446"/>
      <c r="N355" s="1399" t="str">
        <f>IF('別紙様式2-2（４・５月分）'!Q270="","",'別紙様式2-2（４・５月分）'!Q270)</f>
        <v/>
      </c>
      <c r="O355" s="1426"/>
      <c r="P355" s="1432"/>
      <c r="Q355" s="1433"/>
      <c r="R355" s="1434"/>
      <c r="S355" s="1436"/>
      <c r="T355" s="1438"/>
      <c r="U355" s="1440"/>
      <c r="V355" s="1442"/>
      <c r="W355" s="1444"/>
      <c r="X355" s="1378"/>
      <c r="Y355" s="1380"/>
      <c r="Z355" s="1378"/>
      <c r="AA355" s="1380"/>
      <c r="AB355" s="1378"/>
      <c r="AC355" s="1380"/>
      <c r="AD355" s="1378"/>
      <c r="AE355" s="1380"/>
      <c r="AF355" s="1380"/>
      <c r="AG355" s="1380"/>
      <c r="AH355" s="1382"/>
      <c r="AI355" s="1384"/>
      <c r="AJ355" s="1386"/>
      <c r="AK355" s="1388"/>
      <c r="AL355" s="1364"/>
      <c r="AM355" s="1390"/>
      <c r="AN355" s="1360"/>
      <c r="AO355" s="1392"/>
      <c r="AP355" s="1396"/>
      <c r="AQ355" s="1396"/>
      <c r="AR355" s="1398"/>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23"/>
      <c r="K356" s="1268"/>
      <c r="L356" s="1274"/>
      <c r="M356" s="1446"/>
      <c r="N356" s="1400"/>
      <c r="O356" s="1427"/>
      <c r="P356" s="1401" t="s">
        <v>2196</v>
      </c>
      <c r="Q356" s="1403" t="str">
        <f>IFERROR(VLOOKUP('別紙様式2-2（４・５月分）'!AR269,【参考】数式用!$AT$5:$AV$22,3,FALSE),"")</f>
        <v/>
      </c>
      <c r="R356" s="1405" t="s">
        <v>2207</v>
      </c>
      <c r="S356" s="1445" t="str">
        <f>IFERROR(VLOOKUP(K354,【参考】数式用!$A$5:$AB$27,MATCH(Q356,【参考】数式用!$B$4:$AB$4,0)+1,0),"")</f>
        <v/>
      </c>
      <c r="T356" s="1409" t="s">
        <v>231</v>
      </c>
      <c r="U356" s="1411"/>
      <c r="V356" s="1413" t="str">
        <f>IFERROR(VLOOKUP(K354,【参考】数式用!$A$5:$AB$27,MATCH(U356,【参考】数式用!$B$4:$AB$4,0)+1,0),"")</f>
        <v/>
      </c>
      <c r="W356" s="1415" t="s">
        <v>19</v>
      </c>
      <c r="X356" s="1417">
        <v>7</v>
      </c>
      <c r="Y356" s="1365" t="s">
        <v>10</v>
      </c>
      <c r="Z356" s="1417">
        <v>4</v>
      </c>
      <c r="AA356" s="1365" t="s">
        <v>45</v>
      </c>
      <c r="AB356" s="1417">
        <v>8</v>
      </c>
      <c r="AC356" s="1365" t="s">
        <v>10</v>
      </c>
      <c r="AD356" s="1417">
        <v>3</v>
      </c>
      <c r="AE356" s="1365" t="s">
        <v>13</v>
      </c>
      <c r="AF356" s="1365" t="s">
        <v>24</v>
      </c>
      <c r="AG356" s="1365">
        <f>IF(X356&gt;=1,(AB356*12+AD356)-(X356*12+Z356)+1,"")</f>
        <v>12</v>
      </c>
      <c r="AH356" s="1367" t="s">
        <v>38</v>
      </c>
      <c r="AI356" s="1369" t="str">
        <f>IFERROR(ROUNDDOWN(ROUND(L354*V356,0)*M354,0)*AG356,"")</f>
        <v/>
      </c>
      <c r="AJ356" s="1371" t="str">
        <f>IFERROR(ROUNDDOWN(ROUND((L354*(V356-AX354)),0)*M354,0)*AG356,"")</f>
        <v/>
      </c>
      <c r="AK356" s="1373">
        <f>IFERROR(IF(OR(N354="",N355="",N357=""),0,ROUNDDOWN(ROUNDDOWN(ROUND(L354*VLOOKUP(K354,【参考】数式用!$A$5:$AB$27,MATCH("新加算Ⅳ",【参考】数式用!$B$4:$AB$4,0)+1,0),0)*M354,0)*AG356*0.5,0)),"")</f>
        <v>0</v>
      </c>
      <c r="AL356" s="1361" t="str">
        <f t="shared" ref="AL356" si="270">IF(U356&lt;&gt;"","新規に適用","")</f>
        <v/>
      </c>
      <c r="AM356" s="1375">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3"/>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5"/>
      <c r="B357" s="1419"/>
      <c r="C357" s="1420"/>
      <c r="D357" s="1420"/>
      <c r="E357" s="1420"/>
      <c r="F357" s="1421"/>
      <c r="G357" s="1269"/>
      <c r="H357" s="1269"/>
      <c r="I357" s="1269"/>
      <c r="J357" s="1424"/>
      <c r="K357" s="1269"/>
      <c r="L357" s="1275"/>
      <c r="M357" s="1447"/>
      <c r="N357" s="662" t="str">
        <f>IF('別紙様式2-2（４・５月分）'!Q271="","",'別紙様式2-2（４・５月分）'!Q271)</f>
        <v/>
      </c>
      <c r="O357" s="1428"/>
      <c r="P357" s="1402"/>
      <c r="Q357" s="1404"/>
      <c r="R357" s="1406"/>
      <c r="S357" s="1408"/>
      <c r="T357" s="1410"/>
      <c r="U357" s="1412"/>
      <c r="V357" s="1414"/>
      <c r="W357" s="1416"/>
      <c r="X357" s="1418"/>
      <c r="Y357" s="1366"/>
      <c r="Z357" s="1418"/>
      <c r="AA357" s="1366"/>
      <c r="AB357" s="1418"/>
      <c r="AC357" s="1366"/>
      <c r="AD357" s="1418"/>
      <c r="AE357" s="1366"/>
      <c r="AF357" s="1366"/>
      <c r="AG357" s="1366"/>
      <c r="AH357" s="1368"/>
      <c r="AI357" s="1370"/>
      <c r="AJ357" s="1372"/>
      <c r="AK357" s="1374"/>
      <c r="AL357" s="1362"/>
      <c r="AM357" s="1376"/>
      <c r="AN357" s="1346"/>
      <c r="AO357" s="1346"/>
      <c r="AP357" s="1394"/>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3">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2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25" t="str">
        <f>IF(SUM('別紙様式2-2（４・５月分）'!R272:R274)=0,"",SUM('別紙様式2-2（４・５月分）'!R272:R274))</f>
        <v/>
      </c>
      <c r="P358" s="1429" t="str">
        <f>IFERROR(VLOOKUP('別紙様式2-2（４・５月分）'!AR272,【参考】数式用!$AT$5:$AU$22,2,FALSE),"")</f>
        <v/>
      </c>
      <c r="Q358" s="1430"/>
      <c r="R358" s="1431"/>
      <c r="S358" s="1435" t="str">
        <f>IFERROR(VLOOKUP(K358,【参考】数式用!$A$5:$AB$27,MATCH(P358,【参考】数式用!$B$4:$AB$4,0)+1,0),"")</f>
        <v/>
      </c>
      <c r="T358" s="1437" t="s">
        <v>2189</v>
      </c>
      <c r="U358" s="1439"/>
      <c r="V358" s="1441" t="str">
        <f>IFERROR(VLOOKUP(K358,【参考】数式用!$A$5:$AB$27,MATCH(U358,【参考】数式用!$B$4:$AB$4,0)+1,0),"")</f>
        <v/>
      </c>
      <c r="W358" s="1443"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89">
        <f>IFERROR(IF(OR(N361="ベア加算",N361=""),0, IF(OR(U358="新加算Ⅰ",U358="新加算Ⅱ",U358="新加算Ⅲ",U358="新加算Ⅳ"),ROUNDDOWN(ROUND(L358*VLOOKUP(K358,【参考】数式用!$A$5:$I$27,MATCH("ベア加算",【参考】数式用!$B$4:$I$4,0)+1,0),0)*M358,0)*AG358,0)),"")</f>
        <v>0</v>
      </c>
      <c r="AN358" s="1359"/>
      <c r="AO358" s="1391"/>
      <c r="AP358" s="1395"/>
      <c r="AQ358" s="1395"/>
      <c r="AR358" s="1397"/>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4"/>
      <c r="B359" s="1301"/>
      <c r="C359" s="1302"/>
      <c r="D359" s="1302"/>
      <c r="E359" s="1302"/>
      <c r="F359" s="1303"/>
      <c r="G359" s="1268"/>
      <c r="H359" s="1268"/>
      <c r="I359" s="1268"/>
      <c r="J359" s="1423"/>
      <c r="K359" s="1268"/>
      <c r="L359" s="1274"/>
      <c r="M359" s="1277"/>
      <c r="N359" s="1399" t="str">
        <f>IF('別紙様式2-2（４・５月分）'!Q273="","",'別紙様式2-2（４・５月分）'!Q273)</f>
        <v/>
      </c>
      <c r="O359" s="1426"/>
      <c r="P359" s="1432"/>
      <c r="Q359" s="1433"/>
      <c r="R359" s="1434"/>
      <c r="S359" s="1436"/>
      <c r="T359" s="1438"/>
      <c r="U359" s="1440"/>
      <c r="V359" s="1442"/>
      <c r="W359" s="1444"/>
      <c r="X359" s="1378"/>
      <c r="Y359" s="1380"/>
      <c r="Z359" s="1378"/>
      <c r="AA359" s="1380"/>
      <c r="AB359" s="1378"/>
      <c r="AC359" s="1380"/>
      <c r="AD359" s="1378"/>
      <c r="AE359" s="1380"/>
      <c r="AF359" s="1380"/>
      <c r="AG359" s="1380"/>
      <c r="AH359" s="1382"/>
      <c r="AI359" s="1384"/>
      <c r="AJ359" s="1386"/>
      <c r="AK359" s="1388"/>
      <c r="AL359" s="1364"/>
      <c r="AM359" s="1390"/>
      <c r="AN359" s="1360"/>
      <c r="AO359" s="1392"/>
      <c r="AP359" s="1396"/>
      <c r="AQ359" s="1396"/>
      <c r="AR359" s="1398"/>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23"/>
      <c r="K360" s="1268"/>
      <c r="L360" s="1274"/>
      <c r="M360" s="1277"/>
      <c r="N360" s="1400"/>
      <c r="O360" s="1427"/>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65" t="s">
        <v>10</v>
      </c>
      <c r="Z360" s="1417">
        <v>4</v>
      </c>
      <c r="AA360" s="1365" t="s">
        <v>45</v>
      </c>
      <c r="AB360" s="1417">
        <v>8</v>
      </c>
      <c r="AC360" s="1365" t="s">
        <v>10</v>
      </c>
      <c r="AD360" s="1417">
        <v>3</v>
      </c>
      <c r="AE360" s="1365" t="s">
        <v>13</v>
      </c>
      <c r="AF360" s="1365" t="s">
        <v>24</v>
      </c>
      <c r="AG360" s="1365">
        <f>IF(X360&gt;=1,(AB360*12+AD360)-(X360*12+Z360)+1,"")</f>
        <v>12</v>
      </c>
      <c r="AH360" s="1367" t="s">
        <v>38</v>
      </c>
      <c r="AI360" s="1369" t="str">
        <f>IFERROR(ROUNDDOWN(ROUND(L358*V360,0)*M358,0)*AG360,"")</f>
        <v/>
      </c>
      <c r="AJ360" s="1371" t="str">
        <f>IFERROR(ROUNDDOWN(ROUND((L358*(V360-AX358)),0)*M358,0)*AG360,"")</f>
        <v/>
      </c>
      <c r="AK360" s="1373">
        <f>IFERROR(IF(OR(N358="",N359="",N361=""),0,ROUNDDOWN(ROUNDDOWN(ROUND(L358*VLOOKUP(K358,【参考】数式用!$A$5:$AB$27,MATCH("新加算Ⅳ",【参考】数式用!$B$4:$AB$4,0)+1,0),0)*M358,0)*AG360*0.5,0)),"")</f>
        <v>0</v>
      </c>
      <c r="AL360" s="1361" t="str">
        <f t="shared" ref="AL360" si="273">IF(U360&lt;&gt;"","新規に適用","")</f>
        <v/>
      </c>
      <c r="AM360" s="1375">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3"/>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5"/>
      <c r="B361" s="1419"/>
      <c r="C361" s="1420"/>
      <c r="D361" s="1420"/>
      <c r="E361" s="1420"/>
      <c r="F361" s="1421"/>
      <c r="G361" s="1269"/>
      <c r="H361" s="1269"/>
      <c r="I361" s="1269"/>
      <c r="J361" s="1424"/>
      <c r="K361" s="1269"/>
      <c r="L361" s="1275"/>
      <c r="M361" s="1278"/>
      <c r="N361" s="662" t="str">
        <f>IF('別紙様式2-2（４・５月分）'!Q274="","",'別紙様式2-2（４・５月分）'!Q274)</f>
        <v/>
      </c>
      <c r="O361" s="1428"/>
      <c r="P361" s="1402"/>
      <c r="Q361" s="1404"/>
      <c r="R361" s="1406"/>
      <c r="S361" s="1408"/>
      <c r="T361" s="1410"/>
      <c r="U361" s="1412"/>
      <c r="V361" s="1414"/>
      <c r="W361" s="1416"/>
      <c r="X361" s="1418"/>
      <c r="Y361" s="1366"/>
      <c r="Z361" s="1418"/>
      <c r="AA361" s="1366"/>
      <c r="AB361" s="1418"/>
      <c r="AC361" s="1366"/>
      <c r="AD361" s="1418"/>
      <c r="AE361" s="1366"/>
      <c r="AF361" s="1366"/>
      <c r="AG361" s="1366"/>
      <c r="AH361" s="1368"/>
      <c r="AI361" s="1370"/>
      <c r="AJ361" s="1372"/>
      <c r="AK361" s="1374"/>
      <c r="AL361" s="1362"/>
      <c r="AM361" s="1376"/>
      <c r="AN361" s="1346"/>
      <c r="AO361" s="1346"/>
      <c r="AP361" s="1394"/>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23" t="str">
        <f>IF(基本情報入力シート!X141="","",基本情報入力シート!X141)</f>
        <v/>
      </c>
      <c r="K362" s="1268" t="str">
        <f>IF(基本情報入力シート!Y141="","",基本情報入力シート!Y141)</f>
        <v/>
      </c>
      <c r="L362" s="1274" t="str">
        <f>IF(基本情報入力シート!AB141="","",基本情報入力シート!AB141)</f>
        <v/>
      </c>
      <c r="M362" s="1446" t="str">
        <f>IF(基本情報入力シート!AC141="","",基本情報入力シート!AC141)</f>
        <v/>
      </c>
      <c r="N362" s="659" t="str">
        <f>IF('別紙様式2-2（４・５月分）'!Q275="","",'別紙様式2-2（４・５月分）'!Q275)</f>
        <v/>
      </c>
      <c r="O362" s="1425" t="str">
        <f>IF(SUM('別紙様式2-2（４・５月分）'!R275:R277)=0,"",SUM('別紙様式2-2（４・５月分）'!R275:R277))</f>
        <v/>
      </c>
      <c r="P362" s="1429" t="str">
        <f>IFERROR(VLOOKUP('別紙様式2-2（４・５月分）'!AR275,【参考】数式用!$AT$5:$AU$22,2,FALSE),"")</f>
        <v/>
      </c>
      <c r="Q362" s="1430"/>
      <c r="R362" s="1431"/>
      <c r="S362" s="1435" t="str">
        <f>IFERROR(VLOOKUP(K362,【参考】数式用!$A$5:$AB$27,MATCH(P362,【参考】数式用!$B$4:$AB$4,0)+1,0),"")</f>
        <v/>
      </c>
      <c r="T362" s="1437" t="s">
        <v>2189</v>
      </c>
      <c r="U362" s="1439"/>
      <c r="V362" s="1441" t="str">
        <f>IFERROR(VLOOKUP(K362,【参考】数式用!$A$5:$AB$27,MATCH(U362,【参考】数式用!$B$4:$AB$4,0)+1,0),"")</f>
        <v/>
      </c>
      <c r="W362" s="1443"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89">
        <f>IFERROR(IF(OR(N365="ベア加算",N365=""),0, IF(OR(U362="新加算Ⅰ",U362="新加算Ⅱ",U362="新加算Ⅲ",U362="新加算Ⅳ"),ROUNDDOWN(ROUND(L362*VLOOKUP(K362,【参考】数式用!$A$5:$I$27,MATCH("ベア加算",【参考】数式用!$B$4:$I$4,0)+1,0),0)*M362,0)*AG362,0)),"")</f>
        <v>0</v>
      </c>
      <c r="AN362" s="1359"/>
      <c r="AO362" s="1391"/>
      <c r="AP362" s="1395"/>
      <c r="AQ362" s="1395"/>
      <c r="AR362" s="1397"/>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4"/>
      <c r="B363" s="1301"/>
      <c r="C363" s="1302"/>
      <c r="D363" s="1302"/>
      <c r="E363" s="1302"/>
      <c r="F363" s="1303"/>
      <c r="G363" s="1268"/>
      <c r="H363" s="1268"/>
      <c r="I363" s="1268"/>
      <c r="J363" s="1423"/>
      <c r="K363" s="1268"/>
      <c r="L363" s="1274"/>
      <c r="M363" s="1446"/>
      <c r="N363" s="1399" t="str">
        <f>IF('別紙様式2-2（４・５月分）'!Q276="","",'別紙様式2-2（４・５月分）'!Q276)</f>
        <v/>
      </c>
      <c r="O363" s="1426"/>
      <c r="P363" s="1432"/>
      <c r="Q363" s="1433"/>
      <c r="R363" s="1434"/>
      <c r="S363" s="1436"/>
      <c r="T363" s="1438"/>
      <c r="U363" s="1440"/>
      <c r="V363" s="1442"/>
      <c r="W363" s="1444"/>
      <c r="X363" s="1378"/>
      <c r="Y363" s="1380"/>
      <c r="Z363" s="1378"/>
      <c r="AA363" s="1380"/>
      <c r="AB363" s="1378"/>
      <c r="AC363" s="1380"/>
      <c r="AD363" s="1378"/>
      <c r="AE363" s="1380"/>
      <c r="AF363" s="1380"/>
      <c r="AG363" s="1380"/>
      <c r="AH363" s="1382"/>
      <c r="AI363" s="1384"/>
      <c r="AJ363" s="1386"/>
      <c r="AK363" s="1388"/>
      <c r="AL363" s="1364"/>
      <c r="AM363" s="1390"/>
      <c r="AN363" s="1360"/>
      <c r="AO363" s="1392"/>
      <c r="AP363" s="1396"/>
      <c r="AQ363" s="1396"/>
      <c r="AR363" s="1398"/>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23"/>
      <c r="K364" s="1268"/>
      <c r="L364" s="1274"/>
      <c r="M364" s="1446"/>
      <c r="N364" s="1400"/>
      <c r="O364" s="1427"/>
      <c r="P364" s="1401" t="s">
        <v>2196</v>
      </c>
      <c r="Q364" s="1403" t="str">
        <f>IFERROR(VLOOKUP('別紙様式2-2（４・５月分）'!AR275,【参考】数式用!$AT$5:$AV$22,3,FALSE),"")</f>
        <v/>
      </c>
      <c r="R364" s="1405" t="s">
        <v>2207</v>
      </c>
      <c r="S364" s="1445" t="str">
        <f>IFERROR(VLOOKUP(K362,【参考】数式用!$A$5:$AB$27,MATCH(Q364,【参考】数式用!$B$4:$AB$4,0)+1,0),"")</f>
        <v/>
      </c>
      <c r="T364" s="1409" t="s">
        <v>231</v>
      </c>
      <c r="U364" s="1411"/>
      <c r="V364" s="1413" t="str">
        <f>IFERROR(VLOOKUP(K362,【参考】数式用!$A$5:$AB$27,MATCH(U364,【参考】数式用!$B$4:$AB$4,0)+1,0),"")</f>
        <v/>
      </c>
      <c r="W364" s="1415" t="s">
        <v>19</v>
      </c>
      <c r="X364" s="1417">
        <v>7</v>
      </c>
      <c r="Y364" s="1365" t="s">
        <v>10</v>
      </c>
      <c r="Z364" s="1417">
        <v>4</v>
      </c>
      <c r="AA364" s="1365" t="s">
        <v>45</v>
      </c>
      <c r="AB364" s="1417">
        <v>8</v>
      </c>
      <c r="AC364" s="1365" t="s">
        <v>10</v>
      </c>
      <c r="AD364" s="1417">
        <v>3</v>
      </c>
      <c r="AE364" s="1365" t="s">
        <v>13</v>
      </c>
      <c r="AF364" s="1365" t="s">
        <v>24</v>
      </c>
      <c r="AG364" s="1365">
        <f>IF(X364&gt;=1,(AB364*12+AD364)-(X364*12+Z364)+1,"")</f>
        <v>12</v>
      </c>
      <c r="AH364" s="1367" t="s">
        <v>38</v>
      </c>
      <c r="AI364" s="1369" t="str">
        <f>IFERROR(ROUNDDOWN(ROUND(L362*V364,0)*M362,0)*AG364,"")</f>
        <v/>
      </c>
      <c r="AJ364" s="1371" t="str">
        <f>IFERROR(ROUNDDOWN(ROUND((L362*(V364-AX362)),0)*M362,0)*AG364,"")</f>
        <v/>
      </c>
      <c r="AK364" s="1373">
        <f>IFERROR(IF(OR(N362="",N363="",N365=""),0,ROUNDDOWN(ROUNDDOWN(ROUND(L362*VLOOKUP(K362,【参考】数式用!$A$5:$AB$27,MATCH("新加算Ⅳ",【参考】数式用!$B$4:$AB$4,0)+1,0),0)*M362,0)*AG364*0.5,0)),"")</f>
        <v>0</v>
      </c>
      <c r="AL364" s="1361" t="str">
        <f t="shared" ref="AL364" si="277">IF(U364&lt;&gt;"","新規に適用","")</f>
        <v/>
      </c>
      <c r="AM364" s="1375">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3"/>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5"/>
      <c r="B365" s="1419"/>
      <c r="C365" s="1420"/>
      <c r="D365" s="1420"/>
      <c r="E365" s="1420"/>
      <c r="F365" s="1421"/>
      <c r="G365" s="1269"/>
      <c r="H365" s="1269"/>
      <c r="I365" s="1269"/>
      <c r="J365" s="1424"/>
      <c r="K365" s="1269"/>
      <c r="L365" s="1275"/>
      <c r="M365" s="1447"/>
      <c r="N365" s="662" t="str">
        <f>IF('別紙様式2-2（４・５月分）'!Q277="","",'別紙様式2-2（４・５月分）'!Q277)</f>
        <v/>
      </c>
      <c r="O365" s="1428"/>
      <c r="P365" s="1402"/>
      <c r="Q365" s="1404"/>
      <c r="R365" s="1406"/>
      <c r="S365" s="1408"/>
      <c r="T365" s="1410"/>
      <c r="U365" s="1412"/>
      <c r="V365" s="1414"/>
      <c r="W365" s="1416"/>
      <c r="X365" s="1418"/>
      <c r="Y365" s="1366"/>
      <c r="Z365" s="1418"/>
      <c r="AA365" s="1366"/>
      <c r="AB365" s="1418"/>
      <c r="AC365" s="1366"/>
      <c r="AD365" s="1418"/>
      <c r="AE365" s="1366"/>
      <c r="AF365" s="1366"/>
      <c r="AG365" s="1366"/>
      <c r="AH365" s="1368"/>
      <c r="AI365" s="1370"/>
      <c r="AJ365" s="1372"/>
      <c r="AK365" s="1374"/>
      <c r="AL365" s="1362"/>
      <c r="AM365" s="1376"/>
      <c r="AN365" s="1346"/>
      <c r="AO365" s="1346"/>
      <c r="AP365" s="1394"/>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3">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2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25" t="str">
        <f>IF(SUM('別紙様式2-2（４・５月分）'!R278:R280)=0,"",SUM('別紙様式2-2（４・５月分）'!R278:R280))</f>
        <v/>
      </c>
      <c r="P366" s="1429" t="str">
        <f>IFERROR(VLOOKUP('別紙様式2-2（４・５月分）'!AR278,【参考】数式用!$AT$5:$AU$22,2,FALSE),"")</f>
        <v/>
      </c>
      <c r="Q366" s="1430"/>
      <c r="R366" s="1431"/>
      <c r="S366" s="1435" t="str">
        <f>IFERROR(VLOOKUP(K366,【参考】数式用!$A$5:$AB$27,MATCH(P366,【参考】数式用!$B$4:$AB$4,0)+1,0),"")</f>
        <v/>
      </c>
      <c r="T366" s="1437" t="s">
        <v>2189</v>
      </c>
      <c r="U366" s="1439"/>
      <c r="V366" s="1441" t="str">
        <f>IFERROR(VLOOKUP(K366,【参考】数式用!$A$5:$AB$27,MATCH(U366,【参考】数式用!$B$4:$AB$4,0)+1,0),"")</f>
        <v/>
      </c>
      <c r="W366" s="1443"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89">
        <f>IFERROR(IF(OR(N369="ベア加算",N369=""),0, IF(OR(U366="新加算Ⅰ",U366="新加算Ⅱ",U366="新加算Ⅲ",U366="新加算Ⅳ"),ROUNDDOWN(ROUND(L366*VLOOKUP(K366,【参考】数式用!$A$5:$I$27,MATCH("ベア加算",【参考】数式用!$B$4:$I$4,0)+1,0),0)*M366,0)*AG366,0)),"")</f>
        <v>0</v>
      </c>
      <c r="AN366" s="1359"/>
      <c r="AO366" s="1391"/>
      <c r="AP366" s="1395"/>
      <c r="AQ366" s="1395"/>
      <c r="AR366" s="1397"/>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4"/>
      <c r="B367" s="1301"/>
      <c r="C367" s="1302"/>
      <c r="D367" s="1302"/>
      <c r="E367" s="1302"/>
      <c r="F367" s="1303"/>
      <c r="G367" s="1268"/>
      <c r="H367" s="1268"/>
      <c r="I367" s="1268"/>
      <c r="J367" s="1423"/>
      <c r="K367" s="1268"/>
      <c r="L367" s="1274"/>
      <c r="M367" s="1277"/>
      <c r="N367" s="1399" t="str">
        <f>IF('別紙様式2-2（４・５月分）'!Q279="","",'別紙様式2-2（４・５月分）'!Q279)</f>
        <v/>
      </c>
      <c r="O367" s="1426"/>
      <c r="P367" s="1432"/>
      <c r="Q367" s="1433"/>
      <c r="R367" s="1434"/>
      <c r="S367" s="1436"/>
      <c r="T367" s="1438"/>
      <c r="U367" s="1440"/>
      <c r="V367" s="1442"/>
      <c r="W367" s="1444"/>
      <c r="X367" s="1378"/>
      <c r="Y367" s="1380"/>
      <c r="Z367" s="1378"/>
      <c r="AA367" s="1380"/>
      <c r="AB367" s="1378"/>
      <c r="AC367" s="1380"/>
      <c r="AD367" s="1378"/>
      <c r="AE367" s="1380"/>
      <c r="AF367" s="1380"/>
      <c r="AG367" s="1380"/>
      <c r="AH367" s="1382"/>
      <c r="AI367" s="1384"/>
      <c r="AJ367" s="1386"/>
      <c r="AK367" s="1388"/>
      <c r="AL367" s="1364"/>
      <c r="AM367" s="1390"/>
      <c r="AN367" s="1360"/>
      <c r="AO367" s="1392"/>
      <c r="AP367" s="1396"/>
      <c r="AQ367" s="1396"/>
      <c r="AR367" s="1398"/>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23"/>
      <c r="K368" s="1268"/>
      <c r="L368" s="1274"/>
      <c r="M368" s="1277"/>
      <c r="N368" s="1400"/>
      <c r="O368" s="1427"/>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65" t="s">
        <v>10</v>
      </c>
      <c r="Z368" s="1417">
        <v>4</v>
      </c>
      <c r="AA368" s="1365" t="s">
        <v>45</v>
      </c>
      <c r="AB368" s="1417">
        <v>8</v>
      </c>
      <c r="AC368" s="1365" t="s">
        <v>10</v>
      </c>
      <c r="AD368" s="1417">
        <v>3</v>
      </c>
      <c r="AE368" s="1365" t="s">
        <v>13</v>
      </c>
      <c r="AF368" s="1365" t="s">
        <v>24</v>
      </c>
      <c r="AG368" s="1365">
        <f>IF(X368&gt;=1,(AB368*12+AD368)-(X368*12+Z368)+1,"")</f>
        <v>12</v>
      </c>
      <c r="AH368" s="1367" t="s">
        <v>38</v>
      </c>
      <c r="AI368" s="1369" t="str">
        <f>IFERROR(ROUNDDOWN(ROUND(L366*V368,0)*M366,0)*AG368,"")</f>
        <v/>
      </c>
      <c r="AJ368" s="1371" t="str">
        <f>IFERROR(ROUNDDOWN(ROUND((L366*(V368-AX366)),0)*M366,0)*AG368,"")</f>
        <v/>
      </c>
      <c r="AK368" s="1373">
        <f>IFERROR(IF(OR(N366="",N367="",N369=""),0,ROUNDDOWN(ROUNDDOWN(ROUND(L366*VLOOKUP(K366,【参考】数式用!$A$5:$AB$27,MATCH("新加算Ⅳ",【参考】数式用!$B$4:$AB$4,0)+1,0),0)*M366,0)*AG368*0.5,0)),"")</f>
        <v>0</v>
      </c>
      <c r="AL368" s="1361" t="str">
        <f t="shared" ref="AL368" si="280">IF(U368&lt;&gt;"","新規に適用","")</f>
        <v/>
      </c>
      <c r="AM368" s="1375">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3"/>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5"/>
      <c r="B369" s="1419"/>
      <c r="C369" s="1420"/>
      <c r="D369" s="1420"/>
      <c r="E369" s="1420"/>
      <c r="F369" s="1421"/>
      <c r="G369" s="1269"/>
      <c r="H369" s="1269"/>
      <c r="I369" s="1269"/>
      <c r="J369" s="1424"/>
      <c r="K369" s="1269"/>
      <c r="L369" s="1275"/>
      <c r="M369" s="1278"/>
      <c r="N369" s="662" t="str">
        <f>IF('別紙様式2-2（４・５月分）'!Q280="","",'別紙様式2-2（４・５月分）'!Q280)</f>
        <v/>
      </c>
      <c r="O369" s="1428"/>
      <c r="P369" s="1402"/>
      <c r="Q369" s="1404"/>
      <c r="R369" s="1406"/>
      <c r="S369" s="1408"/>
      <c r="T369" s="1410"/>
      <c r="U369" s="1412"/>
      <c r="V369" s="1414"/>
      <c r="W369" s="1416"/>
      <c r="X369" s="1418"/>
      <c r="Y369" s="1366"/>
      <c r="Z369" s="1418"/>
      <c r="AA369" s="1366"/>
      <c r="AB369" s="1418"/>
      <c r="AC369" s="1366"/>
      <c r="AD369" s="1418"/>
      <c r="AE369" s="1366"/>
      <c r="AF369" s="1366"/>
      <c r="AG369" s="1366"/>
      <c r="AH369" s="1368"/>
      <c r="AI369" s="1370"/>
      <c r="AJ369" s="1372"/>
      <c r="AK369" s="1374"/>
      <c r="AL369" s="1362"/>
      <c r="AM369" s="1376"/>
      <c r="AN369" s="1346"/>
      <c r="AO369" s="1346"/>
      <c r="AP369" s="1394"/>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23" t="str">
        <f>IF(基本情報入力シート!X143="","",基本情報入力シート!X143)</f>
        <v/>
      </c>
      <c r="K370" s="1268" t="str">
        <f>IF(基本情報入力シート!Y143="","",基本情報入力シート!Y143)</f>
        <v/>
      </c>
      <c r="L370" s="1274" t="str">
        <f>IF(基本情報入力シート!AB143="","",基本情報入力シート!AB143)</f>
        <v/>
      </c>
      <c r="M370" s="1446" t="str">
        <f>IF(基本情報入力シート!AC143="","",基本情報入力シート!AC143)</f>
        <v/>
      </c>
      <c r="N370" s="659" t="str">
        <f>IF('別紙様式2-2（４・５月分）'!Q281="","",'別紙様式2-2（４・５月分）'!Q281)</f>
        <v/>
      </c>
      <c r="O370" s="1425" t="str">
        <f>IF(SUM('別紙様式2-2（４・５月分）'!R281:R283)=0,"",SUM('別紙様式2-2（４・５月分）'!R281:R283))</f>
        <v/>
      </c>
      <c r="P370" s="1429" t="str">
        <f>IFERROR(VLOOKUP('別紙様式2-2（４・５月分）'!AR281,【参考】数式用!$AT$5:$AU$22,2,FALSE),"")</f>
        <v/>
      </c>
      <c r="Q370" s="1430"/>
      <c r="R370" s="1431"/>
      <c r="S370" s="1435" t="str">
        <f>IFERROR(VLOOKUP(K370,【参考】数式用!$A$5:$AB$27,MATCH(P370,【参考】数式用!$B$4:$AB$4,0)+1,0),"")</f>
        <v/>
      </c>
      <c r="T370" s="1437" t="s">
        <v>2189</v>
      </c>
      <c r="U370" s="1439"/>
      <c r="V370" s="1441" t="str">
        <f>IFERROR(VLOOKUP(K370,【参考】数式用!$A$5:$AB$27,MATCH(U370,【参考】数式用!$B$4:$AB$4,0)+1,0),"")</f>
        <v/>
      </c>
      <c r="W370" s="1443"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89">
        <f>IFERROR(IF(OR(N373="ベア加算",N373=""),0, IF(OR(U370="新加算Ⅰ",U370="新加算Ⅱ",U370="新加算Ⅲ",U370="新加算Ⅳ"),ROUNDDOWN(ROUND(L370*VLOOKUP(K370,【参考】数式用!$A$5:$I$27,MATCH("ベア加算",【参考】数式用!$B$4:$I$4,0)+1,0),0)*M370,0)*AG370,0)),"")</f>
        <v>0</v>
      </c>
      <c r="AN370" s="1359"/>
      <c r="AO370" s="1391"/>
      <c r="AP370" s="1395"/>
      <c r="AQ370" s="1395"/>
      <c r="AR370" s="1397"/>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4"/>
      <c r="B371" s="1301"/>
      <c r="C371" s="1302"/>
      <c r="D371" s="1302"/>
      <c r="E371" s="1302"/>
      <c r="F371" s="1303"/>
      <c r="G371" s="1268"/>
      <c r="H371" s="1268"/>
      <c r="I371" s="1268"/>
      <c r="J371" s="1423"/>
      <c r="K371" s="1268"/>
      <c r="L371" s="1274"/>
      <c r="M371" s="1446"/>
      <c r="N371" s="1399" t="str">
        <f>IF('別紙様式2-2（４・５月分）'!Q282="","",'別紙様式2-2（４・５月分）'!Q282)</f>
        <v/>
      </c>
      <c r="O371" s="1426"/>
      <c r="P371" s="1432"/>
      <c r="Q371" s="1433"/>
      <c r="R371" s="1434"/>
      <c r="S371" s="1436"/>
      <c r="T371" s="1438"/>
      <c r="U371" s="1440"/>
      <c r="V371" s="1442"/>
      <c r="W371" s="1444"/>
      <c r="X371" s="1378"/>
      <c r="Y371" s="1380"/>
      <c r="Z371" s="1378"/>
      <c r="AA371" s="1380"/>
      <c r="AB371" s="1378"/>
      <c r="AC371" s="1380"/>
      <c r="AD371" s="1378"/>
      <c r="AE371" s="1380"/>
      <c r="AF371" s="1380"/>
      <c r="AG371" s="1380"/>
      <c r="AH371" s="1382"/>
      <c r="AI371" s="1384"/>
      <c r="AJ371" s="1386"/>
      <c r="AK371" s="1388"/>
      <c r="AL371" s="1364"/>
      <c r="AM371" s="1390"/>
      <c r="AN371" s="1360"/>
      <c r="AO371" s="1392"/>
      <c r="AP371" s="1396"/>
      <c r="AQ371" s="1396"/>
      <c r="AR371" s="1398"/>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23"/>
      <c r="K372" s="1268"/>
      <c r="L372" s="1274"/>
      <c r="M372" s="1446"/>
      <c r="N372" s="1400"/>
      <c r="O372" s="1427"/>
      <c r="P372" s="1401" t="s">
        <v>2196</v>
      </c>
      <c r="Q372" s="1403" t="str">
        <f>IFERROR(VLOOKUP('別紙様式2-2（４・５月分）'!AR281,【参考】数式用!$AT$5:$AV$22,3,FALSE),"")</f>
        <v/>
      </c>
      <c r="R372" s="1405" t="s">
        <v>2207</v>
      </c>
      <c r="S372" s="1445" t="str">
        <f>IFERROR(VLOOKUP(K370,【参考】数式用!$A$5:$AB$27,MATCH(Q372,【参考】数式用!$B$4:$AB$4,0)+1,0),"")</f>
        <v/>
      </c>
      <c r="T372" s="1409" t="s">
        <v>231</v>
      </c>
      <c r="U372" s="1411"/>
      <c r="V372" s="1413" t="str">
        <f>IFERROR(VLOOKUP(K370,【参考】数式用!$A$5:$AB$27,MATCH(U372,【参考】数式用!$B$4:$AB$4,0)+1,0),"")</f>
        <v/>
      </c>
      <c r="W372" s="1415" t="s">
        <v>19</v>
      </c>
      <c r="X372" s="1417">
        <v>7</v>
      </c>
      <c r="Y372" s="1365" t="s">
        <v>10</v>
      </c>
      <c r="Z372" s="1417">
        <v>4</v>
      </c>
      <c r="AA372" s="1365" t="s">
        <v>45</v>
      </c>
      <c r="AB372" s="1417">
        <v>8</v>
      </c>
      <c r="AC372" s="1365" t="s">
        <v>10</v>
      </c>
      <c r="AD372" s="1417">
        <v>3</v>
      </c>
      <c r="AE372" s="1365" t="s">
        <v>13</v>
      </c>
      <c r="AF372" s="1365" t="s">
        <v>24</v>
      </c>
      <c r="AG372" s="1365">
        <f>IF(X372&gt;=1,(AB372*12+AD372)-(X372*12+Z372)+1,"")</f>
        <v>12</v>
      </c>
      <c r="AH372" s="1367" t="s">
        <v>38</v>
      </c>
      <c r="AI372" s="1369" t="str">
        <f>IFERROR(ROUNDDOWN(ROUND(L370*V372,0)*M370,0)*AG372,"")</f>
        <v/>
      </c>
      <c r="AJ372" s="1371" t="str">
        <f>IFERROR(ROUNDDOWN(ROUND((L370*(V372-AX370)),0)*M370,0)*AG372,"")</f>
        <v/>
      </c>
      <c r="AK372" s="1373">
        <f>IFERROR(IF(OR(N370="",N371="",N373=""),0,ROUNDDOWN(ROUNDDOWN(ROUND(L370*VLOOKUP(K370,【参考】数式用!$A$5:$AB$27,MATCH("新加算Ⅳ",【参考】数式用!$B$4:$AB$4,0)+1,0),0)*M370,0)*AG372*0.5,0)),"")</f>
        <v>0</v>
      </c>
      <c r="AL372" s="1361" t="str">
        <f t="shared" ref="AL372" si="283">IF(U372&lt;&gt;"","新規に適用","")</f>
        <v/>
      </c>
      <c r="AM372" s="1375">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3"/>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5"/>
      <c r="B373" s="1419"/>
      <c r="C373" s="1420"/>
      <c r="D373" s="1420"/>
      <c r="E373" s="1420"/>
      <c r="F373" s="1421"/>
      <c r="G373" s="1269"/>
      <c r="H373" s="1269"/>
      <c r="I373" s="1269"/>
      <c r="J373" s="1424"/>
      <c r="K373" s="1269"/>
      <c r="L373" s="1275"/>
      <c r="M373" s="1447"/>
      <c r="N373" s="662" t="str">
        <f>IF('別紙様式2-2（４・５月分）'!Q283="","",'別紙様式2-2（４・５月分）'!Q283)</f>
        <v/>
      </c>
      <c r="O373" s="1428"/>
      <c r="P373" s="1402"/>
      <c r="Q373" s="1404"/>
      <c r="R373" s="1406"/>
      <c r="S373" s="1408"/>
      <c r="T373" s="1410"/>
      <c r="U373" s="1412"/>
      <c r="V373" s="1414"/>
      <c r="W373" s="1416"/>
      <c r="X373" s="1418"/>
      <c r="Y373" s="1366"/>
      <c r="Z373" s="1418"/>
      <c r="AA373" s="1366"/>
      <c r="AB373" s="1418"/>
      <c r="AC373" s="1366"/>
      <c r="AD373" s="1418"/>
      <c r="AE373" s="1366"/>
      <c r="AF373" s="1366"/>
      <c r="AG373" s="1366"/>
      <c r="AH373" s="1368"/>
      <c r="AI373" s="1370"/>
      <c r="AJ373" s="1372"/>
      <c r="AK373" s="1374"/>
      <c r="AL373" s="1362"/>
      <c r="AM373" s="1376"/>
      <c r="AN373" s="1346"/>
      <c r="AO373" s="1346"/>
      <c r="AP373" s="1394"/>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3">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23" t="str">
        <f>IF(基本情報入力シート!X144="","",基本情報入力シート!X144)</f>
        <v/>
      </c>
      <c r="K374" s="1268" t="str">
        <f>IF(基本情報入力シート!Y144="","",基本情報入力シート!Y144)</f>
        <v/>
      </c>
      <c r="L374" s="1274" t="str">
        <f>IF(基本情報入力シート!AB144="","",基本情報入力シート!AB144)</f>
        <v/>
      </c>
      <c r="M374" s="1446" t="str">
        <f>IF(基本情報入力シート!AC144="","",基本情報入力シート!AC144)</f>
        <v/>
      </c>
      <c r="N374" s="659" t="str">
        <f>IF('別紙様式2-2（４・５月分）'!Q284="","",'別紙様式2-2（４・５月分）'!Q284)</f>
        <v/>
      </c>
      <c r="O374" s="1425" t="str">
        <f>IF(SUM('別紙様式2-2（４・５月分）'!R284:R286)=0,"",SUM('別紙様式2-2（４・５月分）'!R284:R286))</f>
        <v/>
      </c>
      <c r="P374" s="1429" t="str">
        <f>IFERROR(VLOOKUP('別紙様式2-2（４・５月分）'!AR284,【参考】数式用!$AT$5:$AU$22,2,FALSE),"")</f>
        <v/>
      </c>
      <c r="Q374" s="1430"/>
      <c r="R374" s="1431"/>
      <c r="S374" s="1435" t="str">
        <f>IFERROR(VLOOKUP(K374,【参考】数式用!$A$5:$AB$27,MATCH(P374,【参考】数式用!$B$4:$AB$4,0)+1,0),"")</f>
        <v/>
      </c>
      <c r="T374" s="1437" t="s">
        <v>2189</v>
      </c>
      <c r="U374" s="1439"/>
      <c r="V374" s="1441" t="str">
        <f>IFERROR(VLOOKUP(K374,【参考】数式用!$A$5:$AB$27,MATCH(U374,【参考】数式用!$B$4:$AB$4,0)+1,0),"")</f>
        <v/>
      </c>
      <c r="W374" s="1443"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89">
        <f>IFERROR(IF(OR(N377="ベア加算",N377=""),0, IF(OR(U374="新加算Ⅰ",U374="新加算Ⅱ",U374="新加算Ⅲ",U374="新加算Ⅳ"),ROUNDDOWN(ROUND(L374*VLOOKUP(K374,【参考】数式用!$A$5:$I$27,MATCH("ベア加算",【参考】数式用!$B$4:$I$4,0)+1,0),0)*M374,0)*AG374,0)),"")</f>
        <v>0</v>
      </c>
      <c r="AN374" s="1359"/>
      <c r="AO374" s="1391"/>
      <c r="AP374" s="1395"/>
      <c r="AQ374" s="1395"/>
      <c r="AR374" s="1397"/>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4"/>
      <c r="B375" s="1301"/>
      <c r="C375" s="1302"/>
      <c r="D375" s="1302"/>
      <c r="E375" s="1302"/>
      <c r="F375" s="1303"/>
      <c r="G375" s="1268"/>
      <c r="H375" s="1268"/>
      <c r="I375" s="1268"/>
      <c r="J375" s="1423"/>
      <c r="K375" s="1268"/>
      <c r="L375" s="1274"/>
      <c r="M375" s="1446"/>
      <c r="N375" s="1399" t="str">
        <f>IF('別紙様式2-2（４・５月分）'!Q285="","",'別紙様式2-2（４・５月分）'!Q285)</f>
        <v/>
      </c>
      <c r="O375" s="1426"/>
      <c r="P375" s="1432"/>
      <c r="Q375" s="1433"/>
      <c r="R375" s="1434"/>
      <c r="S375" s="1436"/>
      <c r="T375" s="1438"/>
      <c r="U375" s="1440"/>
      <c r="V375" s="1442"/>
      <c r="W375" s="1444"/>
      <c r="X375" s="1378"/>
      <c r="Y375" s="1380"/>
      <c r="Z375" s="1378"/>
      <c r="AA375" s="1380"/>
      <c r="AB375" s="1378"/>
      <c r="AC375" s="1380"/>
      <c r="AD375" s="1378"/>
      <c r="AE375" s="1380"/>
      <c r="AF375" s="1380"/>
      <c r="AG375" s="1380"/>
      <c r="AH375" s="1382"/>
      <c r="AI375" s="1384"/>
      <c r="AJ375" s="1386"/>
      <c r="AK375" s="1388"/>
      <c r="AL375" s="1364"/>
      <c r="AM375" s="1390"/>
      <c r="AN375" s="1360"/>
      <c r="AO375" s="1392"/>
      <c r="AP375" s="1396"/>
      <c r="AQ375" s="1396"/>
      <c r="AR375" s="1398"/>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23"/>
      <c r="K376" s="1268"/>
      <c r="L376" s="1274"/>
      <c r="M376" s="1446"/>
      <c r="N376" s="1400"/>
      <c r="O376" s="1427"/>
      <c r="P376" s="1401" t="s">
        <v>2196</v>
      </c>
      <c r="Q376" s="1403" t="str">
        <f>IFERROR(VLOOKUP('別紙様式2-2（４・５月分）'!AR284,【参考】数式用!$AT$5:$AV$22,3,FALSE),"")</f>
        <v/>
      </c>
      <c r="R376" s="1405" t="s">
        <v>2207</v>
      </c>
      <c r="S376" s="1445" t="str">
        <f>IFERROR(VLOOKUP(K374,【参考】数式用!$A$5:$AB$27,MATCH(Q376,【参考】数式用!$B$4:$AB$4,0)+1,0),"")</f>
        <v/>
      </c>
      <c r="T376" s="1409" t="s">
        <v>231</v>
      </c>
      <c r="U376" s="1411"/>
      <c r="V376" s="1413" t="str">
        <f>IFERROR(VLOOKUP(K374,【参考】数式用!$A$5:$AB$27,MATCH(U376,【参考】数式用!$B$4:$AB$4,0)+1,0),"")</f>
        <v/>
      </c>
      <c r="W376" s="1415" t="s">
        <v>19</v>
      </c>
      <c r="X376" s="1417">
        <v>7</v>
      </c>
      <c r="Y376" s="1365" t="s">
        <v>10</v>
      </c>
      <c r="Z376" s="1417">
        <v>4</v>
      </c>
      <c r="AA376" s="1365" t="s">
        <v>45</v>
      </c>
      <c r="AB376" s="1417">
        <v>8</v>
      </c>
      <c r="AC376" s="1365" t="s">
        <v>10</v>
      </c>
      <c r="AD376" s="1417">
        <v>3</v>
      </c>
      <c r="AE376" s="1365" t="s">
        <v>13</v>
      </c>
      <c r="AF376" s="1365" t="s">
        <v>24</v>
      </c>
      <c r="AG376" s="1365">
        <f>IF(X376&gt;=1,(AB376*12+AD376)-(X376*12+Z376)+1,"")</f>
        <v>12</v>
      </c>
      <c r="AH376" s="1367" t="s">
        <v>38</v>
      </c>
      <c r="AI376" s="1369" t="str">
        <f>IFERROR(ROUNDDOWN(ROUND(L374*V376,0)*M374,0)*AG376,"")</f>
        <v/>
      </c>
      <c r="AJ376" s="1371" t="str">
        <f>IFERROR(ROUNDDOWN(ROUND((L374*(V376-AX374)),0)*M374,0)*AG376,"")</f>
        <v/>
      </c>
      <c r="AK376" s="1373">
        <f>IFERROR(IF(OR(N374="",N375="",N377=""),0,ROUNDDOWN(ROUNDDOWN(ROUND(L374*VLOOKUP(K374,【参考】数式用!$A$5:$AB$27,MATCH("新加算Ⅳ",【参考】数式用!$B$4:$AB$4,0)+1,0),0)*M374,0)*AG376*0.5,0)),"")</f>
        <v>0</v>
      </c>
      <c r="AL376" s="1361" t="str">
        <f t="shared" ref="AL376" si="286">IF(U376&lt;&gt;"","新規に適用","")</f>
        <v/>
      </c>
      <c r="AM376" s="1375">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3"/>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5"/>
      <c r="B377" s="1419"/>
      <c r="C377" s="1420"/>
      <c r="D377" s="1420"/>
      <c r="E377" s="1420"/>
      <c r="F377" s="1421"/>
      <c r="G377" s="1269"/>
      <c r="H377" s="1269"/>
      <c r="I377" s="1269"/>
      <c r="J377" s="1424"/>
      <c r="K377" s="1269"/>
      <c r="L377" s="1275"/>
      <c r="M377" s="1447"/>
      <c r="N377" s="662" t="str">
        <f>IF('別紙様式2-2（４・５月分）'!Q286="","",'別紙様式2-2（４・５月分）'!Q286)</f>
        <v/>
      </c>
      <c r="O377" s="1428"/>
      <c r="P377" s="1402"/>
      <c r="Q377" s="1404"/>
      <c r="R377" s="1406"/>
      <c r="S377" s="1408"/>
      <c r="T377" s="1410"/>
      <c r="U377" s="1412"/>
      <c r="V377" s="1414"/>
      <c r="W377" s="1416"/>
      <c r="X377" s="1418"/>
      <c r="Y377" s="1366"/>
      <c r="Z377" s="1418"/>
      <c r="AA377" s="1366"/>
      <c r="AB377" s="1418"/>
      <c r="AC377" s="1366"/>
      <c r="AD377" s="1418"/>
      <c r="AE377" s="1366"/>
      <c r="AF377" s="1366"/>
      <c r="AG377" s="1366"/>
      <c r="AH377" s="1368"/>
      <c r="AI377" s="1370"/>
      <c r="AJ377" s="1372"/>
      <c r="AK377" s="1374"/>
      <c r="AL377" s="1362"/>
      <c r="AM377" s="1376"/>
      <c r="AN377" s="1346"/>
      <c r="AO377" s="1346"/>
      <c r="AP377" s="1394"/>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2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25" t="str">
        <f>IF(SUM('別紙様式2-2（４・５月分）'!R287:R289)=0,"",SUM('別紙様式2-2（４・５月分）'!R287:R289))</f>
        <v/>
      </c>
      <c r="P378" s="1429" t="str">
        <f>IFERROR(VLOOKUP('別紙様式2-2（４・５月分）'!AR287,【参考】数式用!$AT$5:$AU$22,2,FALSE),"")</f>
        <v/>
      </c>
      <c r="Q378" s="1430"/>
      <c r="R378" s="1431"/>
      <c r="S378" s="1435" t="str">
        <f>IFERROR(VLOOKUP(K378,【参考】数式用!$A$5:$AB$27,MATCH(P378,【参考】数式用!$B$4:$AB$4,0)+1,0),"")</f>
        <v/>
      </c>
      <c r="T378" s="1437" t="s">
        <v>2189</v>
      </c>
      <c r="U378" s="1439"/>
      <c r="V378" s="1441" t="str">
        <f>IFERROR(VLOOKUP(K378,【参考】数式用!$A$5:$AB$27,MATCH(U378,【参考】数式用!$B$4:$AB$4,0)+1,0),"")</f>
        <v/>
      </c>
      <c r="W378" s="1443"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89">
        <f>IFERROR(IF(OR(N381="ベア加算",N381=""),0, IF(OR(U378="新加算Ⅰ",U378="新加算Ⅱ",U378="新加算Ⅲ",U378="新加算Ⅳ"),ROUNDDOWN(ROUND(L378*VLOOKUP(K378,【参考】数式用!$A$5:$I$27,MATCH("ベア加算",【参考】数式用!$B$4:$I$4,0)+1,0),0)*M378,0)*AG378,0)),"")</f>
        <v>0</v>
      </c>
      <c r="AN378" s="1359"/>
      <c r="AO378" s="1391"/>
      <c r="AP378" s="1395"/>
      <c r="AQ378" s="1395"/>
      <c r="AR378" s="1397"/>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4"/>
      <c r="B379" s="1301"/>
      <c r="C379" s="1302"/>
      <c r="D379" s="1302"/>
      <c r="E379" s="1302"/>
      <c r="F379" s="1303"/>
      <c r="G379" s="1268"/>
      <c r="H379" s="1268"/>
      <c r="I379" s="1268"/>
      <c r="J379" s="1423"/>
      <c r="K379" s="1268"/>
      <c r="L379" s="1274"/>
      <c r="M379" s="1277"/>
      <c r="N379" s="1399" t="str">
        <f>IF('別紙様式2-2（４・５月分）'!Q288="","",'別紙様式2-2（４・５月分）'!Q288)</f>
        <v/>
      </c>
      <c r="O379" s="1426"/>
      <c r="P379" s="1432"/>
      <c r="Q379" s="1433"/>
      <c r="R379" s="1434"/>
      <c r="S379" s="1436"/>
      <c r="T379" s="1438"/>
      <c r="U379" s="1440"/>
      <c r="V379" s="1442"/>
      <c r="W379" s="1444"/>
      <c r="X379" s="1378"/>
      <c r="Y379" s="1380"/>
      <c r="Z379" s="1378"/>
      <c r="AA379" s="1380"/>
      <c r="AB379" s="1378"/>
      <c r="AC379" s="1380"/>
      <c r="AD379" s="1378"/>
      <c r="AE379" s="1380"/>
      <c r="AF379" s="1380"/>
      <c r="AG379" s="1380"/>
      <c r="AH379" s="1382"/>
      <c r="AI379" s="1384"/>
      <c r="AJ379" s="1386"/>
      <c r="AK379" s="1388"/>
      <c r="AL379" s="1364"/>
      <c r="AM379" s="1390"/>
      <c r="AN379" s="1360"/>
      <c r="AO379" s="1392"/>
      <c r="AP379" s="1396"/>
      <c r="AQ379" s="1396"/>
      <c r="AR379" s="1398"/>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23"/>
      <c r="K380" s="1268"/>
      <c r="L380" s="1274"/>
      <c r="M380" s="1277"/>
      <c r="N380" s="1400"/>
      <c r="O380" s="1427"/>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65" t="s">
        <v>10</v>
      </c>
      <c r="Z380" s="1417">
        <v>4</v>
      </c>
      <c r="AA380" s="1365" t="s">
        <v>45</v>
      </c>
      <c r="AB380" s="1417">
        <v>8</v>
      </c>
      <c r="AC380" s="1365" t="s">
        <v>10</v>
      </c>
      <c r="AD380" s="1417">
        <v>3</v>
      </c>
      <c r="AE380" s="1365" t="s">
        <v>13</v>
      </c>
      <c r="AF380" s="1365" t="s">
        <v>24</v>
      </c>
      <c r="AG380" s="1365">
        <f>IF(X380&gt;=1,(AB380*12+AD380)-(X380*12+Z380)+1,"")</f>
        <v>12</v>
      </c>
      <c r="AH380" s="1367" t="s">
        <v>38</v>
      </c>
      <c r="AI380" s="1369" t="str">
        <f>IFERROR(ROUNDDOWN(ROUND(L378*V380,0)*M378,0)*AG380,"")</f>
        <v/>
      </c>
      <c r="AJ380" s="1371" t="str">
        <f>IFERROR(ROUNDDOWN(ROUND((L378*(V380-AX378)),0)*M378,0)*AG380,"")</f>
        <v/>
      </c>
      <c r="AK380" s="1373">
        <f>IFERROR(IF(OR(N378="",N379="",N381=""),0,ROUNDDOWN(ROUNDDOWN(ROUND(L378*VLOOKUP(K378,【参考】数式用!$A$5:$AB$27,MATCH("新加算Ⅳ",【参考】数式用!$B$4:$AB$4,0)+1,0),0)*M378,0)*AG380*0.5,0)),"")</f>
        <v>0</v>
      </c>
      <c r="AL380" s="1361" t="str">
        <f t="shared" ref="AL380" si="289">IF(U380&lt;&gt;"","新規に適用","")</f>
        <v/>
      </c>
      <c r="AM380" s="1375">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3"/>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5"/>
      <c r="B381" s="1419"/>
      <c r="C381" s="1420"/>
      <c r="D381" s="1420"/>
      <c r="E381" s="1420"/>
      <c r="F381" s="1421"/>
      <c r="G381" s="1269"/>
      <c r="H381" s="1269"/>
      <c r="I381" s="1269"/>
      <c r="J381" s="1424"/>
      <c r="K381" s="1269"/>
      <c r="L381" s="1275"/>
      <c r="M381" s="1278"/>
      <c r="N381" s="662" t="str">
        <f>IF('別紙様式2-2（４・５月分）'!Q289="","",'別紙様式2-2（４・５月分）'!Q289)</f>
        <v/>
      </c>
      <c r="O381" s="1428"/>
      <c r="P381" s="1402"/>
      <c r="Q381" s="1404"/>
      <c r="R381" s="1406"/>
      <c r="S381" s="1408"/>
      <c r="T381" s="1410"/>
      <c r="U381" s="1412"/>
      <c r="V381" s="1414"/>
      <c r="W381" s="1416"/>
      <c r="X381" s="1418"/>
      <c r="Y381" s="1366"/>
      <c r="Z381" s="1418"/>
      <c r="AA381" s="1366"/>
      <c r="AB381" s="1418"/>
      <c r="AC381" s="1366"/>
      <c r="AD381" s="1418"/>
      <c r="AE381" s="1366"/>
      <c r="AF381" s="1366"/>
      <c r="AG381" s="1366"/>
      <c r="AH381" s="1368"/>
      <c r="AI381" s="1370"/>
      <c r="AJ381" s="1372"/>
      <c r="AK381" s="1374"/>
      <c r="AL381" s="1362"/>
      <c r="AM381" s="1376"/>
      <c r="AN381" s="1346"/>
      <c r="AO381" s="1346"/>
      <c r="AP381" s="1394"/>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3">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23" t="str">
        <f>IF(基本情報入力シート!X146="","",基本情報入力シート!X146)</f>
        <v/>
      </c>
      <c r="K382" s="1268" t="str">
        <f>IF(基本情報入力シート!Y146="","",基本情報入力シート!Y146)</f>
        <v/>
      </c>
      <c r="L382" s="1274" t="str">
        <f>IF(基本情報入力シート!AB146="","",基本情報入力シート!AB146)</f>
        <v/>
      </c>
      <c r="M382" s="1446" t="str">
        <f>IF(基本情報入力シート!AC146="","",基本情報入力シート!AC146)</f>
        <v/>
      </c>
      <c r="N382" s="659" t="str">
        <f>IF('別紙様式2-2（４・５月分）'!Q290="","",'別紙様式2-2（４・５月分）'!Q290)</f>
        <v/>
      </c>
      <c r="O382" s="1425" t="str">
        <f>IF(SUM('別紙様式2-2（４・５月分）'!R290:R292)=0,"",SUM('別紙様式2-2（４・５月分）'!R290:R292))</f>
        <v/>
      </c>
      <c r="P382" s="1429" t="str">
        <f>IFERROR(VLOOKUP('別紙様式2-2（４・５月分）'!AR290,【参考】数式用!$AT$5:$AU$22,2,FALSE),"")</f>
        <v/>
      </c>
      <c r="Q382" s="1430"/>
      <c r="R382" s="1431"/>
      <c r="S382" s="1435" t="str">
        <f>IFERROR(VLOOKUP(K382,【参考】数式用!$A$5:$AB$27,MATCH(P382,【参考】数式用!$B$4:$AB$4,0)+1,0),"")</f>
        <v/>
      </c>
      <c r="T382" s="1437" t="s">
        <v>2189</v>
      </c>
      <c r="U382" s="1439"/>
      <c r="V382" s="1441" t="str">
        <f>IFERROR(VLOOKUP(K382,【参考】数式用!$A$5:$AB$27,MATCH(U382,【参考】数式用!$B$4:$AB$4,0)+1,0),"")</f>
        <v/>
      </c>
      <c r="W382" s="1443"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89">
        <f>IFERROR(IF(OR(N385="ベア加算",N385=""),0, IF(OR(U382="新加算Ⅰ",U382="新加算Ⅱ",U382="新加算Ⅲ",U382="新加算Ⅳ"),ROUNDDOWN(ROUND(L382*VLOOKUP(K382,【参考】数式用!$A$5:$I$27,MATCH("ベア加算",【参考】数式用!$B$4:$I$4,0)+1,0),0)*M382,0)*AG382,0)),"")</f>
        <v>0</v>
      </c>
      <c r="AN382" s="1359"/>
      <c r="AO382" s="1391"/>
      <c r="AP382" s="1395"/>
      <c r="AQ382" s="1395"/>
      <c r="AR382" s="1397"/>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4"/>
      <c r="B383" s="1301"/>
      <c r="C383" s="1302"/>
      <c r="D383" s="1302"/>
      <c r="E383" s="1302"/>
      <c r="F383" s="1303"/>
      <c r="G383" s="1268"/>
      <c r="H383" s="1268"/>
      <c r="I383" s="1268"/>
      <c r="J383" s="1423"/>
      <c r="K383" s="1268"/>
      <c r="L383" s="1274"/>
      <c r="M383" s="1446"/>
      <c r="N383" s="1399" t="str">
        <f>IF('別紙様式2-2（４・５月分）'!Q291="","",'別紙様式2-2（４・５月分）'!Q291)</f>
        <v/>
      </c>
      <c r="O383" s="1426"/>
      <c r="P383" s="1432"/>
      <c r="Q383" s="1433"/>
      <c r="R383" s="1434"/>
      <c r="S383" s="1436"/>
      <c r="T383" s="1438"/>
      <c r="U383" s="1440"/>
      <c r="V383" s="1442"/>
      <c r="W383" s="1444"/>
      <c r="X383" s="1378"/>
      <c r="Y383" s="1380"/>
      <c r="Z383" s="1378"/>
      <c r="AA383" s="1380"/>
      <c r="AB383" s="1378"/>
      <c r="AC383" s="1380"/>
      <c r="AD383" s="1378"/>
      <c r="AE383" s="1380"/>
      <c r="AF383" s="1380"/>
      <c r="AG383" s="1380"/>
      <c r="AH383" s="1382"/>
      <c r="AI383" s="1384"/>
      <c r="AJ383" s="1386"/>
      <c r="AK383" s="1388"/>
      <c r="AL383" s="1364"/>
      <c r="AM383" s="1390"/>
      <c r="AN383" s="1360"/>
      <c r="AO383" s="1392"/>
      <c r="AP383" s="1396"/>
      <c r="AQ383" s="1396"/>
      <c r="AR383" s="1398"/>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23"/>
      <c r="K384" s="1268"/>
      <c r="L384" s="1274"/>
      <c r="M384" s="1446"/>
      <c r="N384" s="1400"/>
      <c r="O384" s="1427"/>
      <c r="P384" s="1401" t="s">
        <v>2196</v>
      </c>
      <c r="Q384" s="1403" t="str">
        <f>IFERROR(VLOOKUP('別紙様式2-2（４・５月分）'!AR290,【参考】数式用!$AT$5:$AV$22,3,FALSE),"")</f>
        <v/>
      </c>
      <c r="R384" s="1405" t="s">
        <v>2207</v>
      </c>
      <c r="S384" s="1445" t="str">
        <f>IFERROR(VLOOKUP(K382,【参考】数式用!$A$5:$AB$27,MATCH(Q384,【参考】数式用!$B$4:$AB$4,0)+1,0),"")</f>
        <v/>
      </c>
      <c r="T384" s="1409" t="s">
        <v>231</v>
      </c>
      <c r="U384" s="1411"/>
      <c r="V384" s="1413" t="str">
        <f>IFERROR(VLOOKUP(K382,【参考】数式用!$A$5:$AB$27,MATCH(U384,【参考】数式用!$B$4:$AB$4,0)+1,0),"")</f>
        <v/>
      </c>
      <c r="W384" s="1415" t="s">
        <v>19</v>
      </c>
      <c r="X384" s="1417">
        <v>7</v>
      </c>
      <c r="Y384" s="1365" t="s">
        <v>10</v>
      </c>
      <c r="Z384" s="1417">
        <v>4</v>
      </c>
      <c r="AA384" s="1365" t="s">
        <v>45</v>
      </c>
      <c r="AB384" s="1417">
        <v>8</v>
      </c>
      <c r="AC384" s="1365" t="s">
        <v>10</v>
      </c>
      <c r="AD384" s="1417">
        <v>3</v>
      </c>
      <c r="AE384" s="1365" t="s">
        <v>13</v>
      </c>
      <c r="AF384" s="1365" t="s">
        <v>24</v>
      </c>
      <c r="AG384" s="1365">
        <f>IF(X384&gt;=1,(AB384*12+AD384)-(X384*12+Z384)+1,"")</f>
        <v>12</v>
      </c>
      <c r="AH384" s="1367" t="s">
        <v>38</v>
      </c>
      <c r="AI384" s="1369" t="str">
        <f>IFERROR(ROUNDDOWN(ROUND(L382*V384,0)*M382,0)*AG384,"")</f>
        <v/>
      </c>
      <c r="AJ384" s="1371" t="str">
        <f>IFERROR(ROUNDDOWN(ROUND((L382*(V384-AX382)),0)*M382,0)*AG384,"")</f>
        <v/>
      </c>
      <c r="AK384" s="1373">
        <f>IFERROR(IF(OR(N382="",N383="",N385=""),0,ROUNDDOWN(ROUNDDOWN(ROUND(L382*VLOOKUP(K382,【参考】数式用!$A$5:$AB$27,MATCH("新加算Ⅳ",【参考】数式用!$B$4:$AB$4,0)+1,0),0)*M382,0)*AG384*0.5,0)),"")</f>
        <v>0</v>
      </c>
      <c r="AL384" s="1361" t="str">
        <f t="shared" ref="AL384" si="292">IF(U384&lt;&gt;"","新規に適用","")</f>
        <v/>
      </c>
      <c r="AM384" s="1375">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3"/>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5"/>
      <c r="B385" s="1419"/>
      <c r="C385" s="1420"/>
      <c r="D385" s="1420"/>
      <c r="E385" s="1420"/>
      <c r="F385" s="1421"/>
      <c r="G385" s="1269"/>
      <c r="H385" s="1269"/>
      <c r="I385" s="1269"/>
      <c r="J385" s="1424"/>
      <c r="K385" s="1269"/>
      <c r="L385" s="1275"/>
      <c r="M385" s="1447"/>
      <c r="N385" s="662" t="str">
        <f>IF('別紙様式2-2（４・５月分）'!Q292="","",'別紙様式2-2（４・５月分）'!Q292)</f>
        <v/>
      </c>
      <c r="O385" s="1428"/>
      <c r="P385" s="1402"/>
      <c r="Q385" s="1404"/>
      <c r="R385" s="1406"/>
      <c r="S385" s="1408"/>
      <c r="T385" s="1410"/>
      <c r="U385" s="1412"/>
      <c r="V385" s="1414"/>
      <c r="W385" s="1416"/>
      <c r="X385" s="1418"/>
      <c r="Y385" s="1366"/>
      <c r="Z385" s="1418"/>
      <c r="AA385" s="1366"/>
      <c r="AB385" s="1418"/>
      <c r="AC385" s="1366"/>
      <c r="AD385" s="1418"/>
      <c r="AE385" s="1366"/>
      <c r="AF385" s="1366"/>
      <c r="AG385" s="1366"/>
      <c r="AH385" s="1368"/>
      <c r="AI385" s="1370"/>
      <c r="AJ385" s="1372"/>
      <c r="AK385" s="1374"/>
      <c r="AL385" s="1362"/>
      <c r="AM385" s="1376"/>
      <c r="AN385" s="1346"/>
      <c r="AO385" s="1346"/>
      <c r="AP385" s="1394"/>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2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25" t="str">
        <f>IF(SUM('別紙様式2-2（４・５月分）'!R293:R295)=0,"",SUM('別紙様式2-2（４・５月分）'!R293:R295))</f>
        <v/>
      </c>
      <c r="P386" s="1429" t="str">
        <f>IFERROR(VLOOKUP('別紙様式2-2（４・５月分）'!AR293,【参考】数式用!$AT$5:$AU$22,2,FALSE),"")</f>
        <v/>
      </c>
      <c r="Q386" s="1430"/>
      <c r="R386" s="1431"/>
      <c r="S386" s="1435" t="str">
        <f>IFERROR(VLOOKUP(K386,【参考】数式用!$A$5:$AB$27,MATCH(P386,【参考】数式用!$B$4:$AB$4,0)+1,0),"")</f>
        <v/>
      </c>
      <c r="T386" s="1437" t="s">
        <v>2189</v>
      </c>
      <c r="U386" s="1439"/>
      <c r="V386" s="1441" t="str">
        <f>IFERROR(VLOOKUP(K386,【参考】数式用!$A$5:$AB$27,MATCH(U386,【参考】数式用!$B$4:$AB$4,0)+1,0),"")</f>
        <v/>
      </c>
      <c r="W386" s="1443"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89">
        <f>IFERROR(IF(OR(N389="ベア加算",N389=""),0, IF(OR(U386="新加算Ⅰ",U386="新加算Ⅱ",U386="新加算Ⅲ",U386="新加算Ⅳ"),ROUNDDOWN(ROUND(L386*VLOOKUP(K386,【参考】数式用!$A$5:$I$27,MATCH("ベア加算",【参考】数式用!$B$4:$I$4,0)+1,0),0)*M386,0)*AG386,0)),"")</f>
        <v>0</v>
      </c>
      <c r="AN386" s="1359"/>
      <c r="AO386" s="1391"/>
      <c r="AP386" s="1395"/>
      <c r="AQ386" s="1395"/>
      <c r="AR386" s="1397"/>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4"/>
      <c r="B387" s="1301"/>
      <c r="C387" s="1302"/>
      <c r="D387" s="1302"/>
      <c r="E387" s="1302"/>
      <c r="F387" s="1303"/>
      <c r="G387" s="1268"/>
      <c r="H387" s="1268"/>
      <c r="I387" s="1268"/>
      <c r="J387" s="1423"/>
      <c r="K387" s="1268"/>
      <c r="L387" s="1274"/>
      <c r="M387" s="1277"/>
      <c r="N387" s="1399" t="str">
        <f>IF('別紙様式2-2（４・５月分）'!Q294="","",'別紙様式2-2（４・５月分）'!Q294)</f>
        <v/>
      </c>
      <c r="O387" s="1426"/>
      <c r="P387" s="1432"/>
      <c r="Q387" s="1433"/>
      <c r="R387" s="1434"/>
      <c r="S387" s="1436"/>
      <c r="T387" s="1438"/>
      <c r="U387" s="1440"/>
      <c r="V387" s="1442"/>
      <c r="W387" s="1444"/>
      <c r="X387" s="1378"/>
      <c r="Y387" s="1380"/>
      <c r="Z387" s="1378"/>
      <c r="AA387" s="1380"/>
      <c r="AB387" s="1378"/>
      <c r="AC387" s="1380"/>
      <c r="AD387" s="1378"/>
      <c r="AE387" s="1380"/>
      <c r="AF387" s="1380"/>
      <c r="AG387" s="1380"/>
      <c r="AH387" s="1382"/>
      <c r="AI387" s="1384"/>
      <c r="AJ387" s="1386"/>
      <c r="AK387" s="1388"/>
      <c r="AL387" s="1364"/>
      <c r="AM387" s="1390"/>
      <c r="AN387" s="1360"/>
      <c r="AO387" s="1392"/>
      <c r="AP387" s="1396"/>
      <c r="AQ387" s="1396"/>
      <c r="AR387" s="1398"/>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23"/>
      <c r="K388" s="1268"/>
      <c r="L388" s="1274"/>
      <c r="M388" s="1277"/>
      <c r="N388" s="1400"/>
      <c r="O388" s="1427"/>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65" t="s">
        <v>10</v>
      </c>
      <c r="Z388" s="1417">
        <v>4</v>
      </c>
      <c r="AA388" s="1365" t="s">
        <v>45</v>
      </c>
      <c r="AB388" s="1417">
        <v>8</v>
      </c>
      <c r="AC388" s="1365" t="s">
        <v>10</v>
      </c>
      <c r="AD388" s="1417">
        <v>3</v>
      </c>
      <c r="AE388" s="1365" t="s">
        <v>13</v>
      </c>
      <c r="AF388" s="1365" t="s">
        <v>24</v>
      </c>
      <c r="AG388" s="1365">
        <f>IF(X388&gt;=1,(AB388*12+AD388)-(X388*12+Z388)+1,"")</f>
        <v>12</v>
      </c>
      <c r="AH388" s="1367" t="s">
        <v>38</v>
      </c>
      <c r="AI388" s="1369" t="str">
        <f>IFERROR(ROUNDDOWN(ROUND(L386*V388,0)*M386,0)*AG388,"")</f>
        <v/>
      </c>
      <c r="AJ388" s="1371" t="str">
        <f>IFERROR(ROUNDDOWN(ROUND((L386*(V388-AX386)),0)*M386,0)*AG388,"")</f>
        <v/>
      </c>
      <c r="AK388" s="1373">
        <f>IFERROR(IF(OR(N386="",N387="",N389=""),0,ROUNDDOWN(ROUNDDOWN(ROUND(L386*VLOOKUP(K386,【参考】数式用!$A$5:$AB$27,MATCH("新加算Ⅳ",【参考】数式用!$B$4:$AB$4,0)+1,0),0)*M386,0)*AG388*0.5,0)),"")</f>
        <v>0</v>
      </c>
      <c r="AL388" s="1361" t="str">
        <f t="shared" ref="AL388" si="295">IF(U388&lt;&gt;"","新規に適用","")</f>
        <v/>
      </c>
      <c r="AM388" s="1375">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3"/>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5"/>
      <c r="B389" s="1419"/>
      <c r="C389" s="1420"/>
      <c r="D389" s="1420"/>
      <c r="E389" s="1420"/>
      <c r="F389" s="1421"/>
      <c r="G389" s="1269"/>
      <c r="H389" s="1269"/>
      <c r="I389" s="1269"/>
      <c r="J389" s="1424"/>
      <c r="K389" s="1269"/>
      <c r="L389" s="1275"/>
      <c r="M389" s="1278"/>
      <c r="N389" s="662" t="str">
        <f>IF('別紙様式2-2（４・５月分）'!Q295="","",'別紙様式2-2（４・５月分）'!Q295)</f>
        <v/>
      </c>
      <c r="O389" s="1428"/>
      <c r="P389" s="1402"/>
      <c r="Q389" s="1404"/>
      <c r="R389" s="1406"/>
      <c r="S389" s="1408"/>
      <c r="T389" s="1410"/>
      <c r="U389" s="1412"/>
      <c r="V389" s="1414"/>
      <c r="W389" s="1416"/>
      <c r="X389" s="1418"/>
      <c r="Y389" s="1366"/>
      <c r="Z389" s="1418"/>
      <c r="AA389" s="1366"/>
      <c r="AB389" s="1418"/>
      <c r="AC389" s="1366"/>
      <c r="AD389" s="1418"/>
      <c r="AE389" s="1366"/>
      <c r="AF389" s="1366"/>
      <c r="AG389" s="1366"/>
      <c r="AH389" s="1368"/>
      <c r="AI389" s="1370"/>
      <c r="AJ389" s="1372"/>
      <c r="AK389" s="1374"/>
      <c r="AL389" s="1362"/>
      <c r="AM389" s="1376"/>
      <c r="AN389" s="1346"/>
      <c r="AO389" s="1346"/>
      <c r="AP389" s="1394"/>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3">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23" t="str">
        <f>IF(基本情報入力シート!X148="","",基本情報入力シート!X148)</f>
        <v/>
      </c>
      <c r="K390" s="1268" t="str">
        <f>IF(基本情報入力シート!Y148="","",基本情報入力シート!Y148)</f>
        <v/>
      </c>
      <c r="L390" s="1274" t="str">
        <f>IF(基本情報入力シート!AB148="","",基本情報入力シート!AB148)</f>
        <v/>
      </c>
      <c r="M390" s="1446" t="str">
        <f>IF(基本情報入力シート!AC148="","",基本情報入力シート!AC148)</f>
        <v/>
      </c>
      <c r="N390" s="659" t="str">
        <f>IF('別紙様式2-2（４・５月分）'!Q296="","",'別紙様式2-2（４・５月分）'!Q296)</f>
        <v/>
      </c>
      <c r="O390" s="1425" t="str">
        <f>IF(SUM('別紙様式2-2（４・５月分）'!R296:R298)=0,"",SUM('別紙様式2-2（４・５月分）'!R296:R298))</f>
        <v/>
      </c>
      <c r="P390" s="1429" t="str">
        <f>IFERROR(VLOOKUP('別紙様式2-2（４・５月分）'!AR296,【参考】数式用!$AT$5:$AU$22,2,FALSE),"")</f>
        <v/>
      </c>
      <c r="Q390" s="1430"/>
      <c r="R390" s="1431"/>
      <c r="S390" s="1435" t="str">
        <f>IFERROR(VLOOKUP(K390,【参考】数式用!$A$5:$AB$27,MATCH(P390,【参考】数式用!$B$4:$AB$4,0)+1,0),"")</f>
        <v/>
      </c>
      <c r="T390" s="1437" t="s">
        <v>2189</v>
      </c>
      <c r="U390" s="1439"/>
      <c r="V390" s="1441" t="str">
        <f>IFERROR(VLOOKUP(K390,【参考】数式用!$A$5:$AB$27,MATCH(U390,【参考】数式用!$B$4:$AB$4,0)+1,0),"")</f>
        <v/>
      </c>
      <c r="W390" s="1443"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89">
        <f>IFERROR(IF(OR(N393="ベア加算",N393=""),0, IF(OR(U390="新加算Ⅰ",U390="新加算Ⅱ",U390="新加算Ⅲ",U390="新加算Ⅳ"),ROUNDDOWN(ROUND(L390*VLOOKUP(K390,【参考】数式用!$A$5:$I$27,MATCH("ベア加算",【参考】数式用!$B$4:$I$4,0)+1,0),0)*M390,0)*AG390,0)),"")</f>
        <v>0</v>
      </c>
      <c r="AN390" s="1359"/>
      <c r="AO390" s="1391"/>
      <c r="AP390" s="1395"/>
      <c r="AQ390" s="1395"/>
      <c r="AR390" s="1397"/>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4"/>
      <c r="B391" s="1301"/>
      <c r="C391" s="1302"/>
      <c r="D391" s="1302"/>
      <c r="E391" s="1302"/>
      <c r="F391" s="1303"/>
      <c r="G391" s="1268"/>
      <c r="H391" s="1268"/>
      <c r="I391" s="1268"/>
      <c r="J391" s="1423"/>
      <c r="K391" s="1268"/>
      <c r="L391" s="1274"/>
      <c r="M391" s="1446"/>
      <c r="N391" s="1399" t="str">
        <f>IF('別紙様式2-2（４・５月分）'!Q297="","",'別紙様式2-2（４・５月分）'!Q297)</f>
        <v/>
      </c>
      <c r="O391" s="1426"/>
      <c r="P391" s="1432"/>
      <c r="Q391" s="1433"/>
      <c r="R391" s="1434"/>
      <c r="S391" s="1436"/>
      <c r="T391" s="1438"/>
      <c r="U391" s="1440"/>
      <c r="V391" s="1442"/>
      <c r="W391" s="1444"/>
      <c r="X391" s="1378"/>
      <c r="Y391" s="1380"/>
      <c r="Z391" s="1378"/>
      <c r="AA391" s="1380"/>
      <c r="AB391" s="1378"/>
      <c r="AC391" s="1380"/>
      <c r="AD391" s="1378"/>
      <c r="AE391" s="1380"/>
      <c r="AF391" s="1380"/>
      <c r="AG391" s="1380"/>
      <c r="AH391" s="1382"/>
      <c r="AI391" s="1384"/>
      <c r="AJ391" s="1386"/>
      <c r="AK391" s="1388"/>
      <c r="AL391" s="1364"/>
      <c r="AM391" s="1390"/>
      <c r="AN391" s="1360"/>
      <c r="AO391" s="1392"/>
      <c r="AP391" s="1396"/>
      <c r="AQ391" s="1396"/>
      <c r="AR391" s="1398"/>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23"/>
      <c r="K392" s="1268"/>
      <c r="L392" s="1274"/>
      <c r="M392" s="1446"/>
      <c r="N392" s="1400"/>
      <c r="O392" s="1427"/>
      <c r="P392" s="1401" t="s">
        <v>2196</v>
      </c>
      <c r="Q392" s="1403" t="str">
        <f>IFERROR(VLOOKUP('別紙様式2-2（４・５月分）'!AR296,【参考】数式用!$AT$5:$AV$22,3,FALSE),"")</f>
        <v/>
      </c>
      <c r="R392" s="1405" t="s">
        <v>2207</v>
      </c>
      <c r="S392" s="1445" t="str">
        <f>IFERROR(VLOOKUP(K390,【参考】数式用!$A$5:$AB$27,MATCH(Q392,【参考】数式用!$B$4:$AB$4,0)+1,0),"")</f>
        <v/>
      </c>
      <c r="T392" s="1409" t="s">
        <v>231</v>
      </c>
      <c r="U392" s="1411"/>
      <c r="V392" s="1413" t="str">
        <f>IFERROR(VLOOKUP(K390,【参考】数式用!$A$5:$AB$27,MATCH(U392,【参考】数式用!$B$4:$AB$4,0)+1,0),"")</f>
        <v/>
      </c>
      <c r="W392" s="1415" t="s">
        <v>19</v>
      </c>
      <c r="X392" s="1417">
        <v>7</v>
      </c>
      <c r="Y392" s="1365" t="s">
        <v>10</v>
      </c>
      <c r="Z392" s="1417">
        <v>4</v>
      </c>
      <c r="AA392" s="1365" t="s">
        <v>45</v>
      </c>
      <c r="AB392" s="1417">
        <v>8</v>
      </c>
      <c r="AC392" s="1365" t="s">
        <v>10</v>
      </c>
      <c r="AD392" s="1417">
        <v>3</v>
      </c>
      <c r="AE392" s="1365" t="s">
        <v>13</v>
      </c>
      <c r="AF392" s="1365" t="s">
        <v>24</v>
      </c>
      <c r="AG392" s="1365">
        <f>IF(X392&gt;=1,(AB392*12+AD392)-(X392*12+Z392)+1,"")</f>
        <v>12</v>
      </c>
      <c r="AH392" s="1367" t="s">
        <v>38</v>
      </c>
      <c r="AI392" s="1369" t="str">
        <f>IFERROR(ROUNDDOWN(ROUND(L390*V392,0)*M390,0)*AG392,"")</f>
        <v/>
      </c>
      <c r="AJ392" s="1371" t="str">
        <f>IFERROR(ROUNDDOWN(ROUND((L390*(V392-AX390)),0)*M390,0)*AG392,"")</f>
        <v/>
      </c>
      <c r="AK392" s="1373">
        <f>IFERROR(IF(OR(N390="",N391="",N393=""),0,ROUNDDOWN(ROUNDDOWN(ROUND(L390*VLOOKUP(K390,【参考】数式用!$A$5:$AB$27,MATCH("新加算Ⅳ",【参考】数式用!$B$4:$AB$4,0)+1,0),0)*M390,0)*AG392*0.5,0)),"")</f>
        <v>0</v>
      </c>
      <c r="AL392" s="1361" t="str">
        <f t="shared" ref="AL392" si="298">IF(U392&lt;&gt;"","新規に適用","")</f>
        <v/>
      </c>
      <c r="AM392" s="1375">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3"/>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5"/>
      <c r="B393" s="1419"/>
      <c r="C393" s="1420"/>
      <c r="D393" s="1420"/>
      <c r="E393" s="1420"/>
      <c r="F393" s="1421"/>
      <c r="G393" s="1269"/>
      <c r="H393" s="1269"/>
      <c r="I393" s="1269"/>
      <c r="J393" s="1424"/>
      <c r="K393" s="1269"/>
      <c r="L393" s="1275"/>
      <c r="M393" s="1447"/>
      <c r="N393" s="662" t="str">
        <f>IF('別紙様式2-2（４・５月分）'!Q298="","",'別紙様式2-2（４・５月分）'!Q298)</f>
        <v/>
      </c>
      <c r="O393" s="1428"/>
      <c r="P393" s="1402"/>
      <c r="Q393" s="1404"/>
      <c r="R393" s="1406"/>
      <c r="S393" s="1408"/>
      <c r="T393" s="1410"/>
      <c r="U393" s="1412"/>
      <c r="V393" s="1414"/>
      <c r="W393" s="1416"/>
      <c r="X393" s="1418"/>
      <c r="Y393" s="1366"/>
      <c r="Z393" s="1418"/>
      <c r="AA393" s="1366"/>
      <c r="AB393" s="1418"/>
      <c r="AC393" s="1366"/>
      <c r="AD393" s="1418"/>
      <c r="AE393" s="1366"/>
      <c r="AF393" s="1366"/>
      <c r="AG393" s="1366"/>
      <c r="AH393" s="1368"/>
      <c r="AI393" s="1370"/>
      <c r="AJ393" s="1372"/>
      <c r="AK393" s="1374"/>
      <c r="AL393" s="1362"/>
      <c r="AM393" s="1376"/>
      <c r="AN393" s="1346"/>
      <c r="AO393" s="1346"/>
      <c r="AP393" s="1394"/>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2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25" t="str">
        <f>IF(SUM('別紙様式2-2（４・５月分）'!R299:R301)=0,"",SUM('別紙様式2-2（４・５月分）'!R299:R301))</f>
        <v/>
      </c>
      <c r="P394" s="1429" t="str">
        <f>IFERROR(VLOOKUP('別紙様式2-2（４・５月分）'!AR299,【参考】数式用!$AT$5:$AU$22,2,FALSE),"")</f>
        <v/>
      </c>
      <c r="Q394" s="1430"/>
      <c r="R394" s="1431"/>
      <c r="S394" s="1435" t="str">
        <f>IFERROR(VLOOKUP(K394,【参考】数式用!$A$5:$AB$27,MATCH(P394,【参考】数式用!$B$4:$AB$4,0)+1,0),"")</f>
        <v/>
      </c>
      <c r="T394" s="1437" t="s">
        <v>2189</v>
      </c>
      <c r="U394" s="1439"/>
      <c r="V394" s="1441" t="str">
        <f>IFERROR(VLOOKUP(K394,【参考】数式用!$A$5:$AB$27,MATCH(U394,【参考】数式用!$B$4:$AB$4,0)+1,0),"")</f>
        <v/>
      </c>
      <c r="W394" s="1443"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89">
        <f>IFERROR(IF(OR(N397="ベア加算",N397=""),0, IF(OR(U394="新加算Ⅰ",U394="新加算Ⅱ",U394="新加算Ⅲ",U394="新加算Ⅳ"),ROUNDDOWN(ROUND(L394*VLOOKUP(K394,【参考】数式用!$A$5:$I$27,MATCH("ベア加算",【参考】数式用!$B$4:$I$4,0)+1,0),0)*M394,0)*AG394,0)),"")</f>
        <v>0</v>
      </c>
      <c r="AN394" s="1359"/>
      <c r="AO394" s="1391"/>
      <c r="AP394" s="1395"/>
      <c r="AQ394" s="1395"/>
      <c r="AR394" s="1397"/>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4"/>
      <c r="B395" s="1301"/>
      <c r="C395" s="1302"/>
      <c r="D395" s="1302"/>
      <c r="E395" s="1302"/>
      <c r="F395" s="1303"/>
      <c r="G395" s="1268"/>
      <c r="H395" s="1268"/>
      <c r="I395" s="1268"/>
      <c r="J395" s="1423"/>
      <c r="K395" s="1268"/>
      <c r="L395" s="1274"/>
      <c r="M395" s="1277"/>
      <c r="N395" s="1399" t="str">
        <f>IF('別紙様式2-2（４・５月分）'!Q300="","",'別紙様式2-2（４・５月分）'!Q300)</f>
        <v/>
      </c>
      <c r="O395" s="1426"/>
      <c r="P395" s="1432"/>
      <c r="Q395" s="1433"/>
      <c r="R395" s="1434"/>
      <c r="S395" s="1436"/>
      <c r="T395" s="1438"/>
      <c r="U395" s="1440"/>
      <c r="V395" s="1442"/>
      <c r="W395" s="1444"/>
      <c r="X395" s="1378"/>
      <c r="Y395" s="1380"/>
      <c r="Z395" s="1378"/>
      <c r="AA395" s="1380"/>
      <c r="AB395" s="1378"/>
      <c r="AC395" s="1380"/>
      <c r="AD395" s="1378"/>
      <c r="AE395" s="1380"/>
      <c r="AF395" s="1380"/>
      <c r="AG395" s="1380"/>
      <c r="AH395" s="1382"/>
      <c r="AI395" s="1384"/>
      <c r="AJ395" s="1386"/>
      <c r="AK395" s="1388"/>
      <c r="AL395" s="1364"/>
      <c r="AM395" s="1390"/>
      <c r="AN395" s="1360"/>
      <c r="AO395" s="1392"/>
      <c r="AP395" s="1396"/>
      <c r="AQ395" s="1396"/>
      <c r="AR395" s="1398"/>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23"/>
      <c r="K396" s="1268"/>
      <c r="L396" s="1274"/>
      <c r="M396" s="1277"/>
      <c r="N396" s="1400"/>
      <c r="O396" s="1427"/>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65" t="s">
        <v>10</v>
      </c>
      <c r="Z396" s="1417">
        <v>4</v>
      </c>
      <c r="AA396" s="1365" t="s">
        <v>45</v>
      </c>
      <c r="AB396" s="1417">
        <v>8</v>
      </c>
      <c r="AC396" s="1365" t="s">
        <v>10</v>
      </c>
      <c r="AD396" s="1417">
        <v>3</v>
      </c>
      <c r="AE396" s="1365" t="s">
        <v>13</v>
      </c>
      <c r="AF396" s="1365" t="s">
        <v>24</v>
      </c>
      <c r="AG396" s="1365">
        <f>IF(X396&gt;=1,(AB396*12+AD396)-(X396*12+Z396)+1,"")</f>
        <v>12</v>
      </c>
      <c r="AH396" s="1367" t="s">
        <v>38</v>
      </c>
      <c r="AI396" s="1369" t="str">
        <f>IFERROR(ROUNDDOWN(ROUND(L394*V396,0)*M394,0)*AG396,"")</f>
        <v/>
      </c>
      <c r="AJ396" s="1371" t="str">
        <f>IFERROR(ROUNDDOWN(ROUND((L394*(V396-AX394)),0)*M394,0)*AG396,"")</f>
        <v/>
      </c>
      <c r="AK396" s="1373">
        <f>IFERROR(IF(OR(N394="",N395="",N397=""),0,ROUNDDOWN(ROUNDDOWN(ROUND(L394*VLOOKUP(K394,【参考】数式用!$A$5:$AB$27,MATCH("新加算Ⅳ",【参考】数式用!$B$4:$AB$4,0)+1,0),0)*M394,0)*AG396*0.5,0)),"")</f>
        <v>0</v>
      </c>
      <c r="AL396" s="1361" t="str">
        <f t="shared" ref="AL396" si="301">IF(U396&lt;&gt;"","新規に適用","")</f>
        <v/>
      </c>
      <c r="AM396" s="1375">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3"/>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5"/>
      <c r="B397" s="1419"/>
      <c r="C397" s="1420"/>
      <c r="D397" s="1420"/>
      <c r="E397" s="1420"/>
      <c r="F397" s="1421"/>
      <c r="G397" s="1269"/>
      <c r="H397" s="1269"/>
      <c r="I397" s="1269"/>
      <c r="J397" s="1424"/>
      <c r="K397" s="1269"/>
      <c r="L397" s="1275"/>
      <c r="M397" s="1278"/>
      <c r="N397" s="662" t="str">
        <f>IF('別紙様式2-2（４・５月分）'!Q301="","",'別紙様式2-2（４・５月分）'!Q301)</f>
        <v/>
      </c>
      <c r="O397" s="1428"/>
      <c r="P397" s="1402"/>
      <c r="Q397" s="1404"/>
      <c r="R397" s="1406"/>
      <c r="S397" s="1408"/>
      <c r="T397" s="1410"/>
      <c r="U397" s="1412"/>
      <c r="V397" s="1414"/>
      <c r="W397" s="1416"/>
      <c r="X397" s="1418"/>
      <c r="Y397" s="1366"/>
      <c r="Z397" s="1418"/>
      <c r="AA397" s="1366"/>
      <c r="AB397" s="1418"/>
      <c r="AC397" s="1366"/>
      <c r="AD397" s="1418"/>
      <c r="AE397" s="1366"/>
      <c r="AF397" s="1366"/>
      <c r="AG397" s="1366"/>
      <c r="AH397" s="1368"/>
      <c r="AI397" s="1370"/>
      <c r="AJ397" s="1372"/>
      <c r="AK397" s="1374"/>
      <c r="AL397" s="1362"/>
      <c r="AM397" s="1376"/>
      <c r="AN397" s="1346"/>
      <c r="AO397" s="1346"/>
      <c r="AP397" s="1394"/>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3">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23" t="str">
        <f>IF(基本情報入力シート!X150="","",基本情報入力シート!X150)</f>
        <v/>
      </c>
      <c r="K398" s="1268" t="str">
        <f>IF(基本情報入力シート!Y150="","",基本情報入力シート!Y150)</f>
        <v/>
      </c>
      <c r="L398" s="1274" t="str">
        <f>IF(基本情報入力シート!AB150="","",基本情報入力シート!AB150)</f>
        <v/>
      </c>
      <c r="M398" s="1446" t="str">
        <f>IF(基本情報入力シート!AC150="","",基本情報入力シート!AC150)</f>
        <v/>
      </c>
      <c r="N398" s="659" t="str">
        <f>IF('別紙様式2-2（４・５月分）'!Q302="","",'別紙様式2-2（４・５月分）'!Q302)</f>
        <v/>
      </c>
      <c r="O398" s="1425" t="str">
        <f>IF(SUM('別紙様式2-2（４・５月分）'!R302:R304)=0,"",SUM('別紙様式2-2（４・５月分）'!R302:R304))</f>
        <v/>
      </c>
      <c r="P398" s="1429" t="str">
        <f>IFERROR(VLOOKUP('別紙様式2-2（４・５月分）'!AR302,【参考】数式用!$AT$5:$AU$22,2,FALSE),"")</f>
        <v/>
      </c>
      <c r="Q398" s="1430"/>
      <c r="R398" s="1431"/>
      <c r="S398" s="1435" t="str">
        <f>IFERROR(VLOOKUP(K398,【参考】数式用!$A$5:$AB$27,MATCH(P398,【参考】数式用!$B$4:$AB$4,0)+1,0),"")</f>
        <v/>
      </c>
      <c r="T398" s="1437" t="s">
        <v>2189</v>
      </c>
      <c r="U398" s="1439"/>
      <c r="V398" s="1441" t="str">
        <f>IFERROR(VLOOKUP(K398,【参考】数式用!$A$5:$AB$27,MATCH(U398,【参考】数式用!$B$4:$AB$4,0)+1,0),"")</f>
        <v/>
      </c>
      <c r="W398" s="1443"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89">
        <f>IFERROR(IF(OR(N401="ベア加算",N401=""),0, IF(OR(U398="新加算Ⅰ",U398="新加算Ⅱ",U398="新加算Ⅲ",U398="新加算Ⅳ"),ROUNDDOWN(ROUND(L398*VLOOKUP(K398,【参考】数式用!$A$5:$I$27,MATCH("ベア加算",【参考】数式用!$B$4:$I$4,0)+1,0),0)*M398,0)*AG398,0)),"")</f>
        <v>0</v>
      </c>
      <c r="AN398" s="1359"/>
      <c r="AO398" s="1391"/>
      <c r="AP398" s="1395"/>
      <c r="AQ398" s="1395"/>
      <c r="AR398" s="1397"/>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4"/>
      <c r="B399" s="1301"/>
      <c r="C399" s="1302"/>
      <c r="D399" s="1302"/>
      <c r="E399" s="1302"/>
      <c r="F399" s="1303"/>
      <c r="G399" s="1268"/>
      <c r="H399" s="1268"/>
      <c r="I399" s="1268"/>
      <c r="J399" s="1423"/>
      <c r="K399" s="1268"/>
      <c r="L399" s="1274"/>
      <c r="M399" s="1446"/>
      <c r="N399" s="1399" t="str">
        <f>IF('別紙様式2-2（４・５月分）'!Q303="","",'別紙様式2-2（４・５月分）'!Q303)</f>
        <v/>
      </c>
      <c r="O399" s="1426"/>
      <c r="P399" s="1432"/>
      <c r="Q399" s="1433"/>
      <c r="R399" s="1434"/>
      <c r="S399" s="1436"/>
      <c r="T399" s="1438"/>
      <c r="U399" s="1440"/>
      <c r="V399" s="1442"/>
      <c r="W399" s="1444"/>
      <c r="X399" s="1378"/>
      <c r="Y399" s="1380"/>
      <c r="Z399" s="1378"/>
      <c r="AA399" s="1380"/>
      <c r="AB399" s="1378"/>
      <c r="AC399" s="1380"/>
      <c r="AD399" s="1378"/>
      <c r="AE399" s="1380"/>
      <c r="AF399" s="1380"/>
      <c r="AG399" s="1380"/>
      <c r="AH399" s="1382"/>
      <c r="AI399" s="1384"/>
      <c r="AJ399" s="1386"/>
      <c r="AK399" s="1388"/>
      <c r="AL399" s="1364"/>
      <c r="AM399" s="1390"/>
      <c r="AN399" s="1360"/>
      <c r="AO399" s="1392"/>
      <c r="AP399" s="1396"/>
      <c r="AQ399" s="1396"/>
      <c r="AR399" s="1398"/>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23"/>
      <c r="K400" s="1268"/>
      <c r="L400" s="1274"/>
      <c r="M400" s="1446"/>
      <c r="N400" s="1400"/>
      <c r="O400" s="1427"/>
      <c r="P400" s="1401" t="s">
        <v>2196</v>
      </c>
      <c r="Q400" s="1403" t="str">
        <f>IFERROR(VLOOKUP('別紙様式2-2（４・５月分）'!AR302,【参考】数式用!$AT$5:$AV$22,3,FALSE),"")</f>
        <v/>
      </c>
      <c r="R400" s="1405" t="s">
        <v>2207</v>
      </c>
      <c r="S400" s="1445" t="str">
        <f>IFERROR(VLOOKUP(K398,【参考】数式用!$A$5:$AB$27,MATCH(Q400,【参考】数式用!$B$4:$AB$4,0)+1,0),"")</f>
        <v/>
      </c>
      <c r="T400" s="1409" t="s">
        <v>231</v>
      </c>
      <c r="U400" s="1411"/>
      <c r="V400" s="1413" t="str">
        <f>IFERROR(VLOOKUP(K398,【参考】数式用!$A$5:$AB$27,MATCH(U400,【参考】数式用!$B$4:$AB$4,0)+1,0),"")</f>
        <v/>
      </c>
      <c r="W400" s="1415" t="s">
        <v>19</v>
      </c>
      <c r="X400" s="1417">
        <v>7</v>
      </c>
      <c r="Y400" s="1365" t="s">
        <v>10</v>
      </c>
      <c r="Z400" s="1417">
        <v>4</v>
      </c>
      <c r="AA400" s="1365" t="s">
        <v>45</v>
      </c>
      <c r="AB400" s="1417">
        <v>8</v>
      </c>
      <c r="AC400" s="1365" t="s">
        <v>10</v>
      </c>
      <c r="AD400" s="1417">
        <v>3</v>
      </c>
      <c r="AE400" s="1365" t="s">
        <v>13</v>
      </c>
      <c r="AF400" s="1365" t="s">
        <v>24</v>
      </c>
      <c r="AG400" s="1365">
        <f>IF(X400&gt;=1,(AB400*12+AD400)-(X400*12+Z400)+1,"")</f>
        <v>12</v>
      </c>
      <c r="AH400" s="1367" t="s">
        <v>38</v>
      </c>
      <c r="AI400" s="1369" t="str">
        <f>IFERROR(ROUNDDOWN(ROUND(L398*V400,0)*M398,0)*AG400,"")</f>
        <v/>
      </c>
      <c r="AJ400" s="1371" t="str">
        <f>IFERROR(ROUNDDOWN(ROUND((L398*(V400-AX398)),0)*M398,0)*AG400,"")</f>
        <v/>
      </c>
      <c r="AK400" s="1373">
        <f>IFERROR(IF(OR(N398="",N399="",N401=""),0,ROUNDDOWN(ROUNDDOWN(ROUND(L398*VLOOKUP(K398,【参考】数式用!$A$5:$AB$27,MATCH("新加算Ⅳ",【参考】数式用!$B$4:$AB$4,0)+1,0),0)*M398,0)*AG400*0.5,0)),"")</f>
        <v>0</v>
      </c>
      <c r="AL400" s="1361" t="str">
        <f t="shared" ref="AL400" si="304">IF(U400&lt;&gt;"","新規に適用","")</f>
        <v/>
      </c>
      <c r="AM400" s="1375">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3"/>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5"/>
      <c r="B401" s="1419"/>
      <c r="C401" s="1420"/>
      <c r="D401" s="1420"/>
      <c r="E401" s="1420"/>
      <c r="F401" s="1421"/>
      <c r="G401" s="1269"/>
      <c r="H401" s="1269"/>
      <c r="I401" s="1269"/>
      <c r="J401" s="1424"/>
      <c r="K401" s="1269"/>
      <c r="L401" s="1275"/>
      <c r="M401" s="1447"/>
      <c r="N401" s="662" t="str">
        <f>IF('別紙様式2-2（４・５月分）'!Q304="","",'別紙様式2-2（４・５月分）'!Q304)</f>
        <v/>
      </c>
      <c r="O401" s="1428"/>
      <c r="P401" s="1402"/>
      <c r="Q401" s="1404"/>
      <c r="R401" s="1406"/>
      <c r="S401" s="1408"/>
      <c r="T401" s="1410"/>
      <c r="U401" s="1412"/>
      <c r="V401" s="1414"/>
      <c r="W401" s="1416"/>
      <c r="X401" s="1418"/>
      <c r="Y401" s="1366"/>
      <c r="Z401" s="1418"/>
      <c r="AA401" s="1366"/>
      <c r="AB401" s="1418"/>
      <c r="AC401" s="1366"/>
      <c r="AD401" s="1418"/>
      <c r="AE401" s="1366"/>
      <c r="AF401" s="1366"/>
      <c r="AG401" s="1366"/>
      <c r="AH401" s="1368"/>
      <c r="AI401" s="1370"/>
      <c r="AJ401" s="1372"/>
      <c r="AK401" s="1374"/>
      <c r="AL401" s="1362"/>
      <c r="AM401" s="1376"/>
      <c r="AN401" s="1346"/>
      <c r="AO401" s="1346"/>
      <c r="AP401" s="1394"/>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2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25" t="str">
        <f>IF(SUM('別紙様式2-2（４・５月分）'!R305:R307)=0,"",SUM('別紙様式2-2（４・５月分）'!R305:R307))</f>
        <v/>
      </c>
      <c r="P402" s="1429" t="str">
        <f>IFERROR(VLOOKUP('別紙様式2-2（４・５月分）'!AR305,【参考】数式用!$AT$5:$AU$22,2,FALSE),"")</f>
        <v/>
      </c>
      <c r="Q402" s="1430"/>
      <c r="R402" s="1431"/>
      <c r="S402" s="1435" t="str">
        <f>IFERROR(VLOOKUP(K402,【参考】数式用!$A$5:$AB$27,MATCH(P402,【参考】数式用!$B$4:$AB$4,0)+1,0),"")</f>
        <v/>
      </c>
      <c r="T402" s="1437" t="s">
        <v>2189</v>
      </c>
      <c r="U402" s="1439"/>
      <c r="V402" s="1441" t="str">
        <f>IFERROR(VLOOKUP(K402,【参考】数式用!$A$5:$AB$27,MATCH(U402,【参考】数式用!$B$4:$AB$4,0)+1,0),"")</f>
        <v/>
      </c>
      <c r="W402" s="1443"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89">
        <f>IFERROR(IF(OR(N405="ベア加算",N405=""),0, IF(OR(U402="新加算Ⅰ",U402="新加算Ⅱ",U402="新加算Ⅲ",U402="新加算Ⅳ"),ROUNDDOWN(ROUND(L402*VLOOKUP(K402,【参考】数式用!$A$5:$I$27,MATCH("ベア加算",【参考】数式用!$B$4:$I$4,0)+1,0),0)*M402,0)*AG402,0)),"")</f>
        <v>0</v>
      </c>
      <c r="AN402" s="1359"/>
      <c r="AO402" s="1391"/>
      <c r="AP402" s="1395"/>
      <c r="AQ402" s="1395"/>
      <c r="AR402" s="1397"/>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4"/>
      <c r="B403" s="1301"/>
      <c r="C403" s="1302"/>
      <c r="D403" s="1302"/>
      <c r="E403" s="1302"/>
      <c r="F403" s="1303"/>
      <c r="G403" s="1268"/>
      <c r="H403" s="1268"/>
      <c r="I403" s="1268"/>
      <c r="J403" s="1423"/>
      <c r="K403" s="1268"/>
      <c r="L403" s="1274"/>
      <c r="M403" s="1277"/>
      <c r="N403" s="1399" t="str">
        <f>IF('別紙様式2-2（４・５月分）'!Q306="","",'別紙様式2-2（４・５月分）'!Q306)</f>
        <v/>
      </c>
      <c r="O403" s="1426"/>
      <c r="P403" s="1432"/>
      <c r="Q403" s="1433"/>
      <c r="R403" s="1434"/>
      <c r="S403" s="1436"/>
      <c r="T403" s="1438"/>
      <c r="U403" s="1440"/>
      <c r="V403" s="1442"/>
      <c r="W403" s="1444"/>
      <c r="X403" s="1378"/>
      <c r="Y403" s="1380"/>
      <c r="Z403" s="1378"/>
      <c r="AA403" s="1380"/>
      <c r="AB403" s="1378"/>
      <c r="AC403" s="1380"/>
      <c r="AD403" s="1378"/>
      <c r="AE403" s="1380"/>
      <c r="AF403" s="1380"/>
      <c r="AG403" s="1380"/>
      <c r="AH403" s="1382"/>
      <c r="AI403" s="1384"/>
      <c r="AJ403" s="1386"/>
      <c r="AK403" s="1388"/>
      <c r="AL403" s="1364"/>
      <c r="AM403" s="1390"/>
      <c r="AN403" s="1360"/>
      <c r="AO403" s="1392"/>
      <c r="AP403" s="1396"/>
      <c r="AQ403" s="1396"/>
      <c r="AR403" s="1398"/>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23"/>
      <c r="K404" s="1268"/>
      <c r="L404" s="1274"/>
      <c r="M404" s="1277"/>
      <c r="N404" s="1400"/>
      <c r="O404" s="1427"/>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65" t="s">
        <v>10</v>
      </c>
      <c r="Z404" s="1417">
        <v>4</v>
      </c>
      <c r="AA404" s="1365" t="s">
        <v>45</v>
      </c>
      <c r="AB404" s="1417">
        <v>8</v>
      </c>
      <c r="AC404" s="1365" t="s">
        <v>10</v>
      </c>
      <c r="AD404" s="1417">
        <v>3</v>
      </c>
      <c r="AE404" s="1365" t="s">
        <v>13</v>
      </c>
      <c r="AF404" s="1365" t="s">
        <v>24</v>
      </c>
      <c r="AG404" s="1365">
        <f>IF(X404&gt;=1,(AB404*12+AD404)-(X404*12+Z404)+1,"")</f>
        <v>12</v>
      </c>
      <c r="AH404" s="1367" t="s">
        <v>38</v>
      </c>
      <c r="AI404" s="1369" t="str">
        <f>IFERROR(ROUNDDOWN(ROUND(L402*V404,0)*M402,0)*AG404,"")</f>
        <v/>
      </c>
      <c r="AJ404" s="1371" t="str">
        <f>IFERROR(ROUNDDOWN(ROUND((L402*(V404-AX402)),0)*M402,0)*AG404,"")</f>
        <v/>
      </c>
      <c r="AK404" s="1373">
        <f>IFERROR(IF(OR(N402="",N403="",N405=""),0,ROUNDDOWN(ROUNDDOWN(ROUND(L402*VLOOKUP(K402,【参考】数式用!$A$5:$AB$27,MATCH("新加算Ⅳ",【参考】数式用!$B$4:$AB$4,0)+1,0),0)*M402,0)*AG404*0.5,0)),"")</f>
        <v>0</v>
      </c>
      <c r="AL404" s="1361" t="str">
        <f t="shared" ref="AL404" si="309">IF(U404&lt;&gt;"","新規に適用","")</f>
        <v/>
      </c>
      <c r="AM404" s="1375">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3"/>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5"/>
      <c r="B405" s="1419"/>
      <c r="C405" s="1420"/>
      <c r="D405" s="1420"/>
      <c r="E405" s="1420"/>
      <c r="F405" s="1421"/>
      <c r="G405" s="1269"/>
      <c r="H405" s="1269"/>
      <c r="I405" s="1269"/>
      <c r="J405" s="1424"/>
      <c r="K405" s="1269"/>
      <c r="L405" s="1275"/>
      <c r="M405" s="1278"/>
      <c r="N405" s="662" t="str">
        <f>IF('別紙様式2-2（４・５月分）'!Q307="","",'別紙様式2-2（４・５月分）'!Q307)</f>
        <v/>
      </c>
      <c r="O405" s="1428"/>
      <c r="P405" s="1402"/>
      <c r="Q405" s="1404"/>
      <c r="R405" s="1406"/>
      <c r="S405" s="1408"/>
      <c r="T405" s="1410"/>
      <c r="U405" s="1412"/>
      <c r="V405" s="1414"/>
      <c r="W405" s="1416"/>
      <c r="X405" s="1418"/>
      <c r="Y405" s="1366"/>
      <c r="Z405" s="1418"/>
      <c r="AA405" s="1366"/>
      <c r="AB405" s="1418"/>
      <c r="AC405" s="1366"/>
      <c r="AD405" s="1418"/>
      <c r="AE405" s="1366"/>
      <c r="AF405" s="1366"/>
      <c r="AG405" s="1366"/>
      <c r="AH405" s="1368"/>
      <c r="AI405" s="1370"/>
      <c r="AJ405" s="1372"/>
      <c r="AK405" s="1374"/>
      <c r="AL405" s="1362"/>
      <c r="AM405" s="1376"/>
      <c r="AN405" s="1346"/>
      <c r="AO405" s="1346"/>
      <c r="AP405" s="1394"/>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3">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23" t="str">
        <f>IF(基本情報入力シート!X152="","",基本情報入力シート!X152)</f>
        <v/>
      </c>
      <c r="K406" s="1268" t="str">
        <f>IF(基本情報入力シート!Y152="","",基本情報入力シート!Y152)</f>
        <v/>
      </c>
      <c r="L406" s="1274" t="str">
        <f>IF(基本情報入力シート!AB152="","",基本情報入力シート!AB152)</f>
        <v/>
      </c>
      <c r="M406" s="1446" t="str">
        <f>IF(基本情報入力シート!AC152="","",基本情報入力シート!AC152)</f>
        <v/>
      </c>
      <c r="N406" s="659" t="str">
        <f>IF('別紙様式2-2（４・５月分）'!Q308="","",'別紙様式2-2（４・５月分）'!Q308)</f>
        <v/>
      </c>
      <c r="O406" s="1425" t="str">
        <f>IF(SUM('別紙様式2-2（４・５月分）'!R308:R310)=0,"",SUM('別紙様式2-2（４・５月分）'!R308:R310))</f>
        <v/>
      </c>
      <c r="P406" s="1429" t="str">
        <f>IFERROR(VLOOKUP('別紙様式2-2（４・５月分）'!AR308,【参考】数式用!$AT$5:$AU$22,2,FALSE),"")</f>
        <v/>
      </c>
      <c r="Q406" s="1430"/>
      <c r="R406" s="1431"/>
      <c r="S406" s="1435" t="str">
        <f>IFERROR(VLOOKUP(K406,【参考】数式用!$A$5:$AB$27,MATCH(P406,【参考】数式用!$B$4:$AB$4,0)+1,0),"")</f>
        <v/>
      </c>
      <c r="T406" s="1437" t="s">
        <v>2189</v>
      </c>
      <c r="U406" s="1439"/>
      <c r="V406" s="1441" t="str">
        <f>IFERROR(VLOOKUP(K406,【参考】数式用!$A$5:$AB$27,MATCH(U406,【参考】数式用!$B$4:$AB$4,0)+1,0),"")</f>
        <v/>
      </c>
      <c r="W406" s="1443"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89">
        <f>IFERROR(IF(OR(N409="ベア加算",N409=""),0, IF(OR(U406="新加算Ⅰ",U406="新加算Ⅱ",U406="新加算Ⅲ",U406="新加算Ⅳ"),ROUNDDOWN(ROUND(L406*VLOOKUP(K406,【参考】数式用!$A$5:$I$27,MATCH("ベア加算",【参考】数式用!$B$4:$I$4,0)+1,0),0)*M406,0)*AG406,0)),"")</f>
        <v>0</v>
      </c>
      <c r="AN406" s="1359"/>
      <c r="AO406" s="1391"/>
      <c r="AP406" s="1395"/>
      <c r="AQ406" s="1395"/>
      <c r="AR406" s="1397"/>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4"/>
      <c r="B407" s="1301"/>
      <c r="C407" s="1302"/>
      <c r="D407" s="1302"/>
      <c r="E407" s="1302"/>
      <c r="F407" s="1303"/>
      <c r="G407" s="1268"/>
      <c r="H407" s="1268"/>
      <c r="I407" s="1268"/>
      <c r="J407" s="1423"/>
      <c r="K407" s="1268"/>
      <c r="L407" s="1274"/>
      <c r="M407" s="1446"/>
      <c r="N407" s="1399" t="str">
        <f>IF('別紙様式2-2（４・５月分）'!Q309="","",'別紙様式2-2（４・５月分）'!Q309)</f>
        <v/>
      </c>
      <c r="O407" s="1426"/>
      <c r="P407" s="1432"/>
      <c r="Q407" s="1433"/>
      <c r="R407" s="1434"/>
      <c r="S407" s="1436"/>
      <c r="T407" s="1438"/>
      <c r="U407" s="1440"/>
      <c r="V407" s="1442"/>
      <c r="W407" s="1444"/>
      <c r="X407" s="1378"/>
      <c r="Y407" s="1380"/>
      <c r="Z407" s="1378"/>
      <c r="AA407" s="1380"/>
      <c r="AB407" s="1378"/>
      <c r="AC407" s="1380"/>
      <c r="AD407" s="1378"/>
      <c r="AE407" s="1380"/>
      <c r="AF407" s="1380"/>
      <c r="AG407" s="1380"/>
      <c r="AH407" s="1382"/>
      <c r="AI407" s="1384"/>
      <c r="AJ407" s="1386"/>
      <c r="AK407" s="1388"/>
      <c r="AL407" s="1364"/>
      <c r="AM407" s="1390"/>
      <c r="AN407" s="1360"/>
      <c r="AO407" s="1392"/>
      <c r="AP407" s="1396"/>
      <c r="AQ407" s="1396"/>
      <c r="AR407" s="1398"/>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23"/>
      <c r="K408" s="1268"/>
      <c r="L408" s="1274"/>
      <c r="M408" s="1446"/>
      <c r="N408" s="1400"/>
      <c r="O408" s="1427"/>
      <c r="P408" s="1401" t="s">
        <v>2196</v>
      </c>
      <c r="Q408" s="1403" t="str">
        <f>IFERROR(VLOOKUP('別紙様式2-2（４・５月分）'!AR308,【参考】数式用!$AT$5:$AV$22,3,FALSE),"")</f>
        <v/>
      </c>
      <c r="R408" s="1405" t="s">
        <v>2207</v>
      </c>
      <c r="S408" s="1445" t="str">
        <f>IFERROR(VLOOKUP(K406,【参考】数式用!$A$5:$AB$27,MATCH(Q408,【参考】数式用!$B$4:$AB$4,0)+1,0),"")</f>
        <v/>
      </c>
      <c r="T408" s="1409" t="s">
        <v>231</v>
      </c>
      <c r="U408" s="1411"/>
      <c r="V408" s="1413" t="str">
        <f>IFERROR(VLOOKUP(K406,【参考】数式用!$A$5:$AB$27,MATCH(U408,【参考】数式用!$B$4:$AB$4,0)+1,0),"")</f>
        <v/>
      </c>
      <c r="W408" s="1415" t="s">
        <v>19</v>
      </c>
      <c r="X408" s="1417">
        <v>7</v>
      </c>
      <c r="Y408" s="1365" t="s">
        <v>10</v>
      </c>
      <c r="Z408" s="1417">
        <v>4</v>
      </c>
      <c r="AA408" s="1365" t="s">
        <v>45</v>
      </c>
      <c r="AB408" s="1417">
        <v>8</v>
      </c>
      <c r="AC408" s="1365" t="s">
        <v>10</v>
      </c>
      <c r="AD408" s="1417">
        <v>3</v>
      </c>
      <c r="AE408" s="1365" t="s">
        <v>13</v>
      </c>
      <c r="AF408" s="1365" t="s">
        <v>24</v>
      </c>
      <c r="AG408" s="1365">
        <f>IF(X408&gt;=1,(AB408*12+AD408)-(X408*12+Z408)+1,"")</f>
        <v>12</v>
      </c>
      <c r="AH408" s="1367" t="s">
        <v>38</v>
      </c>
      <c r="AI408" s="1369" t="str">
        <f>IFERROR(ROUNDDOWN(ROUND(L406*V408,0)*M406,0)*AG408,"")</f>
        <v/>
      </c>
      <c r="AJ408" s="1371" t="str">
        <f>IFERROR(ROUNDDOWN(ROUND((L406*(V408-AX406)),0)*M406,0)*AG408,"")</f>
        <v/>
      </c>
      <c r="AK408" s="1373">
        <f>IFERROR(IF(OR(N406="",N407="",N409=""),0,ROUNDDOWN(ROUNDDOWN(ROUND(L406*VLOOKUP(K406,【参考】数式用!$A$5:$AB$27,MATCH("新加算Ⅳ",【参考】数式用!$B$4:$AB$4,0)+1,0),0)*M406,0)*AG408*0.5,0)),"")</f>
        <v>0</v>
      </c>
      <c r="AL408" s="1361" t="str">
        <f t="shared" ref="AL408" si="312">IF(U408&lt;&gt;"","新規に適用","")</f>
        <v/>
      </c>
      <c r="AM408" s="1375">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3"/>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5"/>
      <c r="B409" s="1419"/>
      <c r="C409" s="1420"/>
      <c r="D409" s="1420"/>
      <c r="E409" s="1420"/>
      <c r="F409" s="1421"/>
      <c r="G409" s="1269"/>
      <c r="H409" s="1269"/>
      <c r="I409" s="1269"/>
      <c r="J409" s="1424"/>
      <c r="K409" s="1269"/>
      <c r="L409" s="1275"/>
      <c r="M409" s="1447"/>
      <c r="N409" s="662" t="str">
        <f>IF('別紙様式2-2（４・５月分）'!Q310="","",'別紙様式2-2（４・５月分）'!Q310)</f>
        <v/>
      </c>
      <c r="O409" s="1428"/>
      <c r="P409" s="1402"/>
      <c r="Q409" s="1404"/>
      <c r="R409" s="1406"/>
      <c r="S409" s="1408"/>
      <c r="T409" s="1410"/>
      <c r="U409" s="1412"/>
      <c r="V409" s="1414"/>
      <c r="W409" s="1416"/>
      <c r="X409" s="1418"/>
      <c r="Y409" s="1366"/>
      <c r="Z409" s="1418"/>
      <c r="AA409" s="1366"/>
      <c r="AB409" s="1418"/>
      <c r="AC409" s="1366"/>
      <c r="AD409" s="1418"/>
      <c r="AE409" s="1366"/>
      <c r="AF409" s="1366"/>
      <c r="AG409" s="1366"/>
      <c r="AH409" s="1368"/>
      <c r="AI409" s="1370"/>
      <c r="AJ409" s="1372"/>
      <c r="AK409" s="1374"/>
      <c r="AL409" s="1362"/>
      <c r="AM409" s="1376"/>
      <c r="AN409" s="1346"/>
      <c r="AO409" s="1346"/>
      <c r="AP409" s="1394"/>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2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25" t="str">
        <f>IF(SUM('別紙様式2-2（４・５月分）'!R311:R313)=0,"",SUM('別紙様式2-2（４・５月分）'!R311:R313))</f>
        <v/>
      </c>
      <c r="P410" s="1429" t="str">
        <f>IFERROR(VLOOKUP('別紙様式2-2（４・５月分）'!AR311,【参考】数式用!$AT$5:$AU$22,2,FALSE),"")</f>
        <v/>
      </c>
      <c r="Q410" s="1430"/>
      <c r="R410" s="1431"/>
      <c r="S410" s="1435" t="str">
        <f>IFERROR(VLOOKUP(K410,【参考】数式用!$A$5:$AB$27,MATCH(P410,【参考】数式用!$B$4:$AB$4,0)+1,0),"")</f>
        <v/>
      </c>
      <c r="T410" s="1437" t="s">
        <v>2189</v>
      </c>
      <c r="U410" s="1439"/>
      <c r="V410" s="1441" t="str">
        <f>IFERROR(VLOOKUP(K410,【参考】数式用!$A$5:$AB$27,MATCH(U410,【参考】数式用!$B$4:$AB$4,0)+1,0),"")</f>
        <v/>
      </c>
      <c r="W410" s="1443"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89">
        <f>IFERROR(IF(OR(N413="ベア加算",N413=""),0, IF(OR(U410="新加算Ⅰ",U410="新加算Ⅱ",U410="新加算Ⅲ",U410="新加算Ⅳ"),ROUNDDOWN(ROUND(L410*VLOOKUP(K410,【参考】数式用!$A$5:$I$27,MATCH("ベア加算",【参考】数式用!$B$4:$I$4,0)+1,0),0)*M410,0)*AG410,0)),"")</f>
        <v>0</v>
      </c>
      <c r="AN410" s="1359"/>
      <c r="AO410" s="1391"/>
      <c r="AP410" s="1395"/>
      <c r="AQ410" s="1395"/>
      <c r="AR410" s="1397"/>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4"/>
      <c r="B411" s="1301"/>
      <c r="C411" s="1302"/>
      <c r="D411" s="1302"/>
      <c r="E411" s="1302"/>
      <c r="F411" s="1303"/>
      <c r="G411" s="1268"/>
      <c r="H411" s="1268"/>
      <c r="I411" s="1268"/>
      <c r="J411" s="1423"/>
      <c r="K411" s="1268"/>
      <c r="L411" s="1274"/>
      <c r="M411" s="1277"/>
      <c r="N411" s="1399" t="str">
        <f>IF('別紙様式2-2（４・５月分）'!Q312="","",'別紙様式2-2（４・５月分）'!Q312)</f>
        <v/>
      </c>
      <c r="O411" s="1426"/>
      <c r="P411" s="1432"/>
      <c r="Q411" s="1433"/>
      <c r="R411" s="1434"/>
      <c r="S411" s="1436"/>
      <c r="T411" s="1438"/>
      <c r="U411" s="1440"/>
      <c r="V411" s="1442"/>
      <c r="W411" s="1444"/>
      <c r="X411" s="1378"/>
      <c r="Y411" s="1380"/>
      <c r="Z411" s="1378"/>
      <c r="AA411" s="1380"/>
      <c r="AB411" s="1378"/>
      <c r="AC411" s="1380"/>
      <c r="AD411" s="1378"/>
      <c r="AE411" s="1380"/>
      <c r="AF411" s="1380"/>
      <c r="AG411" s="1380"/>
      <c r="AH411" s="1382"/>
      <c r="AI411" s="1384"/>
      <c r="AJ411" s="1386"/>
      <c r="AK411" s="1388"/>
      <c r="AL411" s="1364"/>
      <c r="AM411" s="1390"/>
      <c r="AN411" s="1360"/>
      <c r="AO411" s="1392"/>
      <c r="AP411" s="1396"/>
      <c r="AQ411" s="1396"/>
      <c r="AR411" s="1398"/>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23"/>
      <c r="K412" s="1268"/>
      <c r="L412" s="1274"/>
      <c r="M412" s="1277"/>
      <c r="N412" s="1400"/>
      <c r="O412" s="1427"/>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65" t="s">
        <v>10</v>
      </c>
      <c r="Z412" s="1417">
        <v>4</v>
      </c>
      <c r="AA412" s="1365" t="s">
        <v>45</v>
      </c>
      <c r="AB412" s="1417">
        <v>8</v>
      </c>
      <c r="AC412" s="1365" t="s">
        <v>10</v>
      </c>
      <c r="AD412" s="1417">
        <v>3</v>
      </c>
      <c r="AE412" s="1365" t="s">
        <v>13</v>
      </c>
      <c r="AF412" s="1365" t="s">
        <v>24</v>
      </c>
      <c r="AG412" s="1365">
        <f>IF(X412&gt;=1,(AB412*12+AD412)-(X412*12+Z412)+1,"")</f>
        <v>12</v>
      </c>
      <c r="AH412" s="1367" t="s">
        <v>38</v>
      </c>
      <c r="AI412" s="1369" t="str">
        <f>IFERROR(ROUNDDOWN(ROUND(L410*V412,0)*M410,0)*AG412,"")</f>
        <v/>
      </c>
      <c r="AJ412" s="1371" t="str">
        <f>IFERROR(ROUNDDOWN(ROUND((L410*(V412-AX410)),0)*M410,0)*AG412,"")</f>
        <v/>
      </c>
      <c r="AK412" s="1373">
        <f>IFERROR(IF(OR(N410="",N411="",N413=""),0,ROUNDDOWN(ROUNDDOWN(ROUND(L410*VLOOKUP(K410,【参考】数式用!$A$5:$AB$27,MATCH("新加算Ⅳ",【参考】数式用!$B$4:$AB$4,0)+1,0),0)*M410,0)*AG412*0.5,0)),"")</f>
        <v>0</v>
      </c>
      <c r="AL412" s="1361" t="str">
        <f t="shared" ref="AL412" si="314">IF(U412&lt;&gt;"","新規に適用","")</f>
        <v/>
      </c>
      <c r="AM412" s="1375">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3"/>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5"/>
      <c r="B413" s="1419"/>
      <c r="C413" s="1420"/>
      <c r="D413" s="1420"/>
      <c r="E413" s="1420"/>
      <c r="F413" s="1421"/>
      <c r="G413" s="1269"/>
      <c r="H413" s="1269"/>
      <c r="I413" s="1269"/>
      <c r="J413" s="1424"/>
      <c r="K413" s="1269"/>
      <c r="L413" s="1275"/>
      <c r="M413" s="1278"/>
      <c r="N413" s="662" t="str">
        <f>IF('別紙様式2-2（４・５月分）'!Q313="","",'別紙様式2-2（４・５月分）'!Q313)</f>
        <v/>
      </c>
      <c r="O413" s="1428"/>
      <c r="P413" s="1402"/>
      <c r="Q413" s="1404"/>
      <c r="R413" s="1406"/>
      <c r="S413" s="1408"/>
      <c r="T413" s="1410"/>
      <c r="U413" s="1412"/>
      <c r="V413" s="1414"/>
      <c r="W413" s="1416"/>
      <c r="X413" s="1418"/>
      <c r="Y413" s="1366"/>
      <c r="Z413" s="1418"/>
      <c r="AA413" s="1366"/>
      <c r="AB413" s="1418"/>
      <c r="AC413" s="1366"/>
      <c r="AD413" s="1418"/>
      <c r="AE413" s="1366"/>
      <c r="AF413" s="1366"/>
      <c r="AG413" s="1366"/>
      <c r="AH413" s="1368"/>
      <c r="AI413" s="1370"/>
      <c r="AJ413" s="1372"/>
      <c r="AK413" s="1374"/>
      <c r="AL413" s="1362"/>
      <c r="AM413" s="1376"/>
      <c r="AN413" s="1346"/>
      <c r="AO413" s="1346"/>
      <c r="AP413" s="1394"/>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XT3pZENKgmTmjEpTQi93v+mV0s3jb/hqdhws1DnX5sBHg4qstnVJmhuwFqarQVkl1VyrWFTio5/Hb5x86AVBEw==" saltValue="XYZioQ3Z8rFrdN5xxPH7v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X52:X53"/>
    <mergeCell ref="Y52:Y53"/>
    <mergeCell ref="Z52:Z53"/>
    <mergeCell ref="AA52:AA53"/>
    <mergeCell ref="AB52:AB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S46:AS47"/>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C52:AC53"/>
    <mergeCell ref="AS52:AS53"/>
    <mergeCell ref="AC50:AC51"/>
    <mergeCell ref="AD50:AD51"/>
    <mergeCell ref="AE50:AE51"/>
    <mergeCell ref="AF50:AF51"/>
    <mergeCell ref="AG50:AG51"/>
    <mergeCell ref="AH50:AH51"/>
    <mergeCell ref="AI50:AI51"/>
    <mergeCell ref="AR52:AR53"/>
    <mergeCell ref="T50:T51"/>
    <mergeCell ref="U50:U51"/>
    <mergeCell ref="V50:V51"/>
    <mergeCell ref="W50:W51"/>
    <mergeCell ref="X50:X51"/>
    <mergeCell ref="Y50:Y51"/>
    <mergeCell ref="Z50:Z51"/>
    <mergeCell ref="AA50:AA51"/>
    <mergeCell ref="AB50:AB51"/>
    <mergeCell ref="T52:T53"/>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U52:U53"/>
    <mergeCell ref="V52:V53"/>
    <mergeCell ref="W52:W53"/>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J76:AJ77"/>
    <mergeCell ref="AK76:AK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AS68:AS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P72:AP73"/>
    <mergeCell ref="AQ72:AQ73"/>
    <mergeCell ref="AR72:AR73"/>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J74:AJ75"/>
    <mergeCell ref="AK74:AK75"/>
    <mergeCell ref="AM74:AM75"/>
    <mergeCell ref="AO74:AO75"/>
    <mergeCell ref="AP74:AP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F86:AF87"/>
    <mergeCell ref="AG86:AG87"/>
    <mergeCell ref="AH86:AH87"/>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O122:O125"/>
    <mergeCell ref="P122:R123"/>
    <mergeCell ref="S122:S123"/>
    <mergeCell ref="AH120:AH121"/>
    <mergeCell ref="AI120:AI121"/>
    <mergeCell ref="AJ120:AJ121"/>
    <mergeCell ref="AK120:AK121"/>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R130:AR13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K182:AK183"/>
    <mergeCell ref="AM182:AM183"/>
    <mergeCell ref="AO182:AO183"/>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F186:AF187"/>
    <mergeCell ref="AG186:AG187"/>
    <mergeCell ref="AH186:AH187"/>
    <mergeCell ref="AL180:AL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M186:AM187"/>
    <mergeCell ref="AO186:AO187"/>
    <mergeCell ref="AP186:AP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N187:N188"/>
    <mergeCell ref="P188:P189"/>
    <mergeCell ref="Q188:Q189"/>
    <mergeCell ref="AJ188:AJ189"/>
    <mergeCell ref="AK188:AK189"/>
    <mergeCell ref="AI186:AI187"/>
    <mergeCell ref="AJ186:AJ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B190:AB191"/>
    <mergeCell ref="AC190:AC191"/>
    <mergeCell ref="AD190:AD191"/>
    <mergeCell ref="AL188:AL189"/>
    <mergeCell ref="AL190:AL191"/>
    <mergeCell ref="AR196:AR197"/>
    <mergeCell ref="AS196:AS197"/>
    <mergeCell ref="AA194:AA195"/>
    <mergeCell ref="AB194:AB195"/>
    <mergeCell ref="AC194:AC195"/>
    <mergeCell ref="AD194:AD195"/>
    <mergeCell ref="AE194:AE195"/>
    <mergeCell ref="AF194:AF195"/>
    <mergeCell ref="AG194:AG195"/>
    <mergeCell ref="AH194:AH195"/>
    <mergeCell ref="AI194:AI195"/>
    <mergeCell ref="AJ194:AJ195"/>
    <mergeCell ref="AK194:AK195"/>
    <mergeCell ref="AK196:AK197"/>
    <mergeCell ref="AM196:AM197"/>
    <mergeCell ref="AO196:AO197"/>
    <mergeCell ref="AR194:AR195"/>
    <mergeCell ref="AS194:AS195"/>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M194:AM195"/>
    <mergeCell ref="AO194:AO195"/>
    <mergeCell ref="AP194:AP195"/>
    <mergeCell ref="AQ194:AQ195"/>
    <mergeCell ref="AF192:AF193"/>
    <mergeCell ref="AG192:AG193"/>
    <mergeCell ref="AH192:AH193"/>
    <mergeCell ref="AR198:AR199"/>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J202:AJ203"/>
    <mergeCell ref="AK202:AK203"/>
    <mergeCell ref="AM202:AM203"/>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I192:AI193"/>
    <mergeCell ref="AH198:AH199"/>
    <mergeCell ref="AI198:AI199"/>
    <mergeCell ref="AJ198:AJ199"/>
    <mergeCell ref="AK198:AK199"/>
    <mergeCell ref="AM198:AM199"/>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S200:S201"/>
    <mergeCell ref="T200:T201"/>
    <mergeCell ref="U200:U201"/>
    <mergeCell ref="V200:V201"/>
    <mergeCell ref="W200:W201"/>
    <mergeCell ref="X200:X201"/>
    <mergeCell ref="Y200:Y201"/>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G224:AG225"/>
    <mergeCell ref="AH224:AH225"/>
    <mergeCell ref="AI224:AI225"/>
    <mergeCell ref="AJ224:AJ225"/>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F222:AF223"/>
    <mergeCell ref="AG222:AG223"/>
    <mergeCell ref="AH222:AH223"/>
    <mergeCell ref="AI222:AI223"/>
    <mergeCell ref="AM226:AM227"/>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L232:AL233"/>
    <mergeCell ref="X234:X235"/>
    <mergeCell ref="Y234:Y235"/>
    <mergeCell ref="Z234:Z235"/>
    <mergeCell ref="AA234:AA235"/>
    <mergeCell ref="AB234:AB235"/>
    <mergeCell ref="AC234:AC235"/>
    <mergeCell ref="AD234:AD235"/>
    <mergeCell ref="AE234:AE235"/>
    <mergeCell ref="AF234:AF235"/>
    <mergeCell ref="AG234:AG235"/>
    <mergeCell ref="AH234:AH235"/>
    <mergeCell ref="AK234:AK235"/>
    <mergeCell ref="AM234:AM235"/>
    <mergeCell ref="AO234:AO235"/>
    <mergeCell ref="AP234:AP235"/>
    <mergeCell ref="AQ234:AQ235"/>
    <mergeCell ref="AR234:AR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J270:AJ271"/>
    <mergeCell ref="AK270:AK271"/>
    <mergeCell ref="AM270:AM271"/>
    <mergeCell ref="AO270:AO271"/>
    <mergeCell ref="AP270:AP271"/>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M284:AM285"/>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F324:AF325"/>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M320:AM321"/>
    <mergeCell ref="AO320:AO321"/>
    <mergeCell ref="AP320:AP321"/>
    <mergeCell ref="AQ320:AQ321"/>
    <mergeCell ref="AR320:AR321"/>
    <mergeCell ref="Y318:Y319"/>
    <mergeCell ref="Z318:Z319"/>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AE326:AE327"/>
    <mergeCell ref="AF326:AF327"/>
    <mergeCell ref="AG326:AG327"/>
    <mergeCell ref="AM322:AM323"/>
    <mergeCell ref="AO322:AO323"/>
    <mergeCell ref="AP322:AP323"/>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N327:N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Y326:Y327"/>
    <mergeCell ref="Z326:Z327"/>
    <mergeCell ref="AA326:AA327"/>
    <mergeCell ref="AB326:AB327"/>
    <mergeCell ref="AC326:AC327"/>
    <mergeCell ref="AD326:AD327"/>
    <mergeCell ref="AJ330:AJ331"/>
    <mergeCell ref="AK330:AK331"/>
    <mergeCell ref="AM330:AM331"/>
    <mergeCell ref="AO330:AO331"/>
    <mergeCell ref="AP330:AP331"/>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AI370:AI371"/>
    <mergeCell ref="AJ370:AJ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A390:AA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M394:AM395"/>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R408:R409"/>
    <mergeCell ref="S408:S409"/>
    <mergeCell ref="T408:T409"/>
    <mergeCell ref="AB408:AB409"/>
    <mergeCell ref="AC408:AC409"/>
    <mergeCell ref="AD408:AD409"/>
    <mergeCell ref="AJ406:AJ407"/>
    <mergeCell ref="AK406:AK407"/>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40:AN14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38:AN339"/>
    <mergeCell ref="AN340:AN341"/>
    <mergeCell ref="AN282:AN283"/>
    <mergeCell ref="AN284:AN285"/>
    <mergeCell ref="AN286:AN287"/>
    <mergeCell ref="AN288:AN289"/>
    <mergeCell ref="AN290:AN291"/>
    <mergeCell ref="AN292:AN293"/>
    <mergeCell ref="AN294:AN295"/>
    <mergeCell ref="AN296:AN297"/>
    <mergeCell ref="AN298:AN299"/>
    <mergeCell ref="AN300:AN301"/>
    <mergeCell ref="AN302:AN303"/>
    <mergeCell ref="AN304:AN305"/>
    <mergeCell ref="AN306:AN307"/>
    <mergeCell ref="AN308:AN309"/>
    <mergeCell ref="AN310:AN311"/>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L86:AL87"/>
    <mergeCell ref="AL88:AL89"/>
    <mergeCell ref="AL90:AL91"/>
    <mergeCell ref="AL196:AL197"/>
    <mergeCell ref="AL198:AL199"/>
    <mergeCell ref="AL200:AL201"/>
    <mergeCell ref="AL202:AL203"/>
    <mergeCell ref="AL204:AL205"/>
    <mergeCell ref="AL206:AL207"/>
    <mergeCell ref="AL208:AL209"/>
    <mergeCell ref="AL210:AL211"/>
    <mergeCell ref="AL212:AL213"/>
    <mergeCell ref="AL214:AL215"/>
    <mergeCell ref="AL216:AL217"/>
    <mergeCell ref="AL218:AL219"/>
    <mergeCell ref="AL220:AL221"/>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46:AL47"/>
    <mergeCell ref="AL48:AL49"/>
    <mergeCell ref="AL50:AL51"/>
    <mergeCell ref="AL52:AL53"/>
    <mergeCell ref="AL54:AL55"/>
    <mergeCell ref="AL56:AL5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278:AL279"/>
    <mergeCell ref="AL280:AL281"/>
    <mergeCell ref="AL282:AL283"/>
    <mergeCell ref="AL284:AL285"/>
    <mergeCell ref="AL286:AL287"/>
    <mergeCell ref="AL222:AL223"/>
    <mergeCell ref="AL224:AL225"/>
    <mergeCell ref="AL226:AL227"/>
    <mergeCell ref="AL138:AL139"/>
    <mergeCell ref="AL140:AL14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85" priority="18444">
      <formula>AV14=""</formula>
    </cfRule>
  </conditionalFormatting>
  <conditionalFormatting sqref="V14:V413">
    <cfRule type="expression" dxfId="84" priority="87">
      <formula>V14&lt;O14</formula>
    </cfRule>
  </conditionalFormatting>
  <conditionalFormatting sqref="V16:V413">
    <cfRule type="expression" dxfId="83" priority="86">
      <formula>V16&lt;O14</formula>
    </cfRule>
  </conditionalFormatting>
  <conditionalFormatting sqref="W14:AH413">
    <cfRule type="expression" dxfId="82" priority="18440">
      <formula>OR($U14="",$U14=" ")</formula>
    </cfRule>
  </conditionalFormatting>
  <conditionalFormatting sqref="AB14:AB413 AD14:AD413">
    <cfRule type="expression" dxfId="81" priority="1">
      <formula>AND($T14="令和６年度の算定予定",OR($AB14&lt;&gt;7,$AD14&lt;&gt;3))</formula>
    </cfRule>
  </conditionalFormatting>
  <conditionalFormatting sqref="AG14:AG413">
    <cfRule type="expression" dxfId="80" priority="2">
      <formula>AND(T14="令和６年度の算定予定",AG14&gt;10)</formula>
    </cfRule>
  </conditionalFormatting>
  <conditionalFormatting sqref="AN14:AN413">
    <cfRule type="expression" dxfId="79" priority="92">
      <formula>AND($T14="令和６年度の算定予定",AND($AM14&lt;&gt;"",$AM14&lt;&gt;0))</formula>
    </cfRule>
  </conditionalFormatting>
  <conditionalFormatting sqref="AO14:AO413">
    <cfRule type="expression" dxfId="78"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77" priority="18351">
      <formula>AND(T14="令和６年度の算定予定",OR(U14="新加算Ⅴ（７）",U14="新加算Ⅴ（９）",U14="新加算Ⅴ（10）",U14="新加算Ⅴ（12）",U14="新加算Ⅴ（13）",U14="新加算Ⅴ（14）"))</formula>
    </cfRule>
  </conditionalFormatting>
  <conditionalFormatting sqref="AQ14:AQ413">
    <cfRule type="expression" dxfId="76" priority="18349">
      <formula>AND(T14="令和６年度の算定予定",OR(U14="新加算Ⅰ",U14="新加算Ⅱ",U14="新加算Ⅲ",U14="新加算Ⅴ（１）",U14="新加算Ⅴ（３）",U14="新加算Ⅴ（８）"))</formula>
    </cfRule>
  </conditionalFormatting>
  <conditionalFormatting sqref="AR11">
    <cfRule type="expression" dxfId="75" priority="18451">
      <formula>$AR$11="○"</formula>
    </cfRule>
  </conditionalFormatting>
  <conditionalFormatting sqref="AR14:AR413">
    <cfRule type="expression" dxfId="74"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73" priority="18433">
      <formula>AND(T14="令和６年度の算定予定",OR(U14="新加算Ⅰ",U14="新加算Ⅴ（１）",U14="新加算Ⅴ（２）",U14="新加算Ⅴ（５）",U14="新加算Ⅴ（７）",U14="新加算Ⅴ（10）"))</formula>
    </cfRule>
  </conditionalFormatting>
  <conditionalFormatting sqref="AT11">
    <cfRule type="expression" dxfId="72"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0" t="s">
        <v>5</v>
      </c>
      <c r="B3" s="1320"/>
      <c r="C3" s="1321"/>
      <c r="D3" s="1317" t="str">
        <f>IF(基本情報入力シート!M38="","",基本情報入力シート!M38)</f>
        <v>○○ケアサービス</v>
      </c>
      <c r="E3" s="1318"/>
      <c r="F3" s="1318"/>
      <c r="G3" s="1318"/>
      <c r="H3" s="1318"/>
      <c r="I3" s="1318"/>
      <c r="J3" s="1319"/>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2388</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2385</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79" t="s">
        <v>2284</v>
      </c>
      <c r="AW6" s="1580"/>
      <c r="AY6" s="648"/>
      <c r="AZ6" s="648"/>
      <c r="BA6" s="648"/>
      <c r="BB6" s="648"/>
      <c r="BC6" s="648"/>
      <c r="BD6" s="648"/>
      <c r="BE6" s="648"/>
      <c r="BF6" s="648"/>
      <c r="BG6" s="648"/>
      <c r="BH6" s="648"/>
    </row>
    <row r="7" spans="1:60" ht="35.25" customHeight="1" thickBot="1">
      <c r="A7" s="632"/>
      <c r="B7" s="1517" t="s">
        <v>2386</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2375</v>
      </c>
      <c r="AL7" s="1353"/>
      <c r="AM7" s="1353"/>
      <c r="AN7" s="1353"/>
      <c r="AO7" s="1353"/>
      <c r="AP7" s="1353"/>
      <c r="AQ7" s="1354"/>
      <c r="AR7" s="669">
        <f>SUM(BD:BD)</f>
        <v>0</v>
      </c>
      <c r="AS7" s="537"/>
      <c r="AT7" s="524"/>
      <c r="AU7" s="537"/>
      <c r="AV7" s="1592"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3"/>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1"/>
      <c r="AZ7" s="1538" t="str">
        <f>IF((COUNTIFS(T:T,"区分変更後の算定予定",U:U,"新加算Ⅰ")+COUNTIFS(T:T,"区分変更後の算定予定",U:U,"新加算Ⅱ"))&gt;=1,"旧特定加算相当あり","旧特定加算相当なし")</f>
        <v>旧特定加算相当なし</v>
      </c>
      <c r="BA7" s="1538"/>
      <c r="BB7" s="1538"/>
      <c r="BC7" s="1539" t="str">
        <f>IF((COUNTIFS(T:T,"区分変更後の算定予定",U:U,"新加算Ⅰ"))&gt;=1,"旧特定加算Ⅰ相当あり","旧特定加算Ⅰ相当なし")</f>
        <v>旧特定加算Ⅰ相当なし</v>
      </c>
      <c r="BD7" s="1540"/>
      <c r="BE7" s="1541"/>
      <c r="BH7" s="175"/>
    </row>
    <row r="8" spans="1:60" ht="35.25" customHeight="1" thickBot="1">
      <c r="A8" s="640"/>
      <c r="B8" s="1517" t="s">
        <v>2387</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2391</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322"/>
      <c r="B12" s="1279" t="s">
        <v>2346</v>
      </c>
      <c r="C12" s="1280"/>
      <c r="D12" s="1280"/>
      <c r="E12" s="1280"/>
      <c r="F12" s="1281"/>
      <c r="G12" s="1285" t="s">
        <v>63</v>
      </c>
      <c r="H12" s="1297" t="s">
        <v>88</v>
      </c>
      <c r="I12" s="1297"/>
      <c r="J12" s="1287" t="s">
        <v>69</v>
      </c>
      <c r="K12" s="1289" t="s">
        <v>40</v>
      </c>
      <c r="L12" s="1291" t="s">
        <v>2192</v>
      </c>
      <c r="M12" s="1295" t="s">
        <v>67</v>
      </c>
      <c r="N12" s="1248" t="s">
        <v>2286</v>
      </c>
      <c r="O12" s="1249" t="s">
        <v>2183</v>
      </c>
      <c r="P12" s="1491" t="s">
        <v>2352</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1" t="s">
        <v>2349</v>
      </c>
      <c r="AK12" s="1583" t="s">
        <v>2211</v>
      </c>
      <c r="AL12" s="1254"/>
      <c r="AM12" s="1358" t="s">
        <v>2193</v>
      </c>
      <c r="AN12" s="1254"/>
      <c r="AO12" s="1253" t="s">
        <v>255</v>
      </c>
      <c r="AP12" s="1254"/>
      <c r="AQ12" s="543" t="s">
        <v>249</v>
      </c>
      <c r="AR12" s="543" t="s">
        <v>253</v>
      </c>
      <c r="AS12" s="544" t="s">
        <v>254</v>
      </c>
      <c r="AT12" s="1526" t="s">
        <v>2345</v>
      </c>
      <c r="AU12" s="673"/>
      <c r="AV12" s="519"/>
      <c r="BF12" s="1594" t="s">
        <v>2378</v>
      </c>
      <c r="BG12" s="1595"/>
      <c r="BH12" s="1596"/>
    </row>
    <row r="13" spans="1:60" ht="132.75" customHeight="1" thickBot="1">
      <c r="A13" s="1323"/>
      <c r="B13" s="1282"/>
      <c r="C13" s="1283"/>
      <c r="D13" s="1283"/>
      <c r="E13" s="1283"/>
      <c r="F13" s="1284"/>
      <c r="G13" s="1286"/>
      <c r="H13" s="545" t="s">
        <v>2347</v>
      </c>
      <c r="I13" s="545" t="s">
        <v>2348</v>
      </c>
      <c r="J13" s="1288"/>
      <c r="K13" s="1290"/>
      <c r="L13" s="1292"/>
      <c r="M13" s="1468"/>
      <c r="N13" s="1497"/>
      <c r="O13" s="1483"/>
      <c r="P13" s="1494"/>
      <c r="Q13" s="1495"/>
      <c r="R13" s="1496"/>
      <c r="S13" s="1503"/>
      <c r="T13" s="1524"/>
      <c r="U13" s="1525"/>
      <c r="V13" s="1586"/>
      <c r="W13" s="1587"/>
      <c r="X13" s="960"/>
      <c r="Y13" s="960"/>
      <c r="Z13" s="960"/>
      <c r="AA13" s="960"/>
      <c r="AB13" s="960"/>
      <c r="AC13" s="960"/>
      <c r="AD13" s="960"/>
      <c r="AE13" s="960"/>
      <c r="AF13" s="960"/>
      <c r="AG13" s="960"/>
      <c r="AH13" s="1588"/>
      <c r="AI13" s="1589"/>
      <c r="AJ13" s="1582"/>
      <c r="AK13" s="674" t="s">
        <v>2195</v>
      </c>
      <c r="AL13" s="675" t="s">
        <v>2208</v>
      </c>
      <c r="AM13" s="675" t="s">
        <v>2190</v>
      </c>
      <c r="AN13" s="676" t="s">
        <v>2209</v>
      </c>
      <c r="AO13" s="676" t="s">
        <v>2350</v>
      </c>
      <c r="AP13" s="675" t="s">
        <v>2351</v>
      </c>
      <c r="AQ13" s="677" t="s">
        <v>248</v>
      </c>
      <c r="AR13" s="552" t="s">
        <v>2362</v>
      </c>
      <c r="AS13" s="678" t="s">
        <v>2355</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313">
        <v>1</v>
      </c>
      <c r="B14" s="1298">
        <f>IF(基本情報入力シート!C54="","",基本情報入力シート!C54)</f>
        <v>1334567890</v>
      </c>
      <c r="C14" s="1299"/>
      <c r="D14" s="1299"/>
      <c r="E14" s="1299"/>
      <c r="F14" s="1300"/>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422" t="str">
        <f>IF(基本情報入力シート!X54="","",基本情報入力シート!X54)</f>
        <v>○○ケアセンター</v>
      </c>
      <c r="K14" s="1267"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25">
        <f>IF(SUM('別紙様式2-2（４・５月分）'!R14:R16)=0,"",SUM('別紙様式2-2（４・５月分）'!R14:R16))</f>
        <v>0.224</v>
      </c>
      <c r="P14" s="1429" t="str">
        <f>IFERROR(VLOOKUP('別紙様式2-2（４・５月分）'!AR14,【参考】数式用!$AT$5:$AU$22,2,FALSE),"")</f>
        <v>新加算Ⅰ</v>
      </c>
      <c r="Q14" s="1430"/>
      <c r="R14" s="1431"/>
      <c r="S14" s="1435">
        <f>IFERROR(VLOOKUP(K14,【参考】数式用!$A$5:$AB$27,MATCH(P14,【参考】数式用!$B$4:$AB$4,0)+1,0),"")</f>
        <v>0.245</v>
      </c>
      <c r="T14" s="1437" t="s">
        <v>2210</v>
      </c>
      <c r="U14" s="1572" t="str">
        <f>IF('別紙様式2-3（６月以降分）'!U14="","",'別紙様式2-3（６月以降分）'!U14)</f>
        <v>新加算Ⅰ</v>
      </c>
      <c r="V14" s="1441">
        <f>IFERROR(VLOOKUP(K14,【参考】数式用!$A$5:$AB$27,MATCH(U14,【参考】数式用!$B$4:$AB$4,0)+1,0),"")</f>
        <v>0.245</v>
      </c>
      <c r="W14" s="1443" t="s">
        <v>19</v>
      </c>
      <c r="X14" s="1570">
        <f>'別紙様式2-3（６月以降分）'!X14</f>
        <v>6</v>
      </c>
      <c r="Y14" s="1379" t="s">
        <v>10</v>
      </c>
      <c r="Z14" s="1570">
        <f>'別紙様式2-3（６月以降分）'!Z14</f>
        <v>6</v>
      </c>
      <c r="AA14" s="1379" t="s">
        <v>45</v>
      </c>
      <c r="AB14" s="1570">
        <f>'別紙様式2-3（６月以降分）'!AB14</f>
        <v>7</v>
      </c>
      <c r="AC14" s="1379" t="s">
        <v>10</v>
      </c>
      <c r="AD14" s="1570">
        <f>'別紙様式2-3（６月以降分）'!AD14</f>
        <v>3</v>
      </c>
      <c r="AE14" s="1379" t="s">
        <v>13</v>
      </c>
      <c r="AF14" s="1379" t="s">
        <v>24</v>
      </c>
      <c r="AG14" s="1379">
        <f>IF(X14&gt;=1,(AB14*12+AD14)-(X14*12+Z14)+1,"")</f>
        <v>10</v>
      </c>
      <c r="AH14" s="1381" t="s">
        <v>38</v>
      </c>
      <c r="AI14" s="1383">
        <f>'別紙様式2-3（６月以降分）'!AI14</f>
        <v>5167050</v>
      </c>
      <c r="AJ14" s="1564">
        <f>'別紙様式2-3（６月以降分）'!AJ14</f>
        <v>2172270</v>
      </c>
      <c r="AK14" s="1584">
        <f>'別紙様式2-3（６月以降分）'!AK14</f>
        <v>1529025</v>
      </c>
      <c r="AL14" s="1568" t="str">
        <f>IF('別紙様式2-3（６月以降分）'!AL14="","",'別紙様式2-3（６月以降分）'!AL14)</f>
        <v/>
      </c>
      <c r="AM14" s="1559">
        <f>'別紙様式2-3（６月以降分）'!AM14</f>
        <v>0</v>
      </c>
      <c r="AN14" s="1561" t="str">
        <f>IF('別紙様式2-3（６月以降分）'!AN14="","",'別紙様式2-3（６月以降分）'!AN14)</f>
        <v/>
      </c>
      <c r="AO14" s="1391" t="str">
        <f>IF('別紙様式2-3（６月以降分）'!AO14="","",'別紙様式2-3（６月以降分）'!AO14)</f>
        <v>令和６年度中に満たす</v>
      </c>
      <c r="AP14" s="1359" t="str">
        <f>IF('別紙様式2-3（６月以降分）'!AP14="","",'別紙様式2-3（６月以降分）'!AP14)</f>
        <v/>
      </c>
      <c r="AQ14" s="1395" t="str">
        <f>IF('別紙様式2-3（６月以降分）'!AQ14="","",'別紙様式2-3（６月以降分）'!AQ14)</f>
        <v>令和６年度中に満たす</v>
      </c>
      <c r="AR14" s="1535">
        <f>IF('別紙様式2-3（６月以降分）'!AR14="","",'別紙様式2-3（６月以降分）'!AR14)</f>
        <v>1</v>
      </c>
      <c r="AS14" s="1555"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2" t="str">
        <f>IFERROR(VLOOKUP(K14,【参考】数式用!$AJ$2:$AK$24,2,FALSE),"")</f>
        <v>訪問介護</v>
      </c>
      <c r="AZ14" s="596"/>
      <c r="BE14" s="440"/>
      <c r="BF14" s="1335" t="str">
        <f>G14</f>
        <v>東京都</v>
      </c>
      <c r="BG14" s="1335"/>
      <c r="BH14" s="1335"/>
    </row>
    <row r="15" spans="1:60" ht="15" customHeight="1">
      <c r="A15" s="1314"/>
      <c r="B15" s="1301"/>
      <c r="C15" s="1302"/>
      <c r="D15" s="1302"/>
      <c r="E15" s="1302"/>
      <c r="F15" s="1303"/>
      <c r="G15" s="1268"/>
      <c r="H15" s="1268"/>
      <c r="I15" s="1268"/>
      <c r="J15" s="1423"/>
      <c r="K15" s="1268"/>
      <c r="L15" s="1454"/>
      <c r="M15" s="1463"/>
      <c r="N15" s="1399" t="str">
        <f>IF('別紙様式2-2（４・５月分）'!Q15="","",'別紙様式2-2（４・５月分）'!Q15)</f>
        <v>特定加算Ⅰ</v>
      </c>
      <c r="O15" s="1426"/>
      <c r="P15" s="1432"/>
      <c r="Q15" s="1433"/>
      <c r="R15" s="1434"/>
      <c r="S15" s="1436"/>
      <c r="T15" s="1438"/>
      <c r="U15" s="1573"/>
      <c r="V15" s="1442"/>
      <c r="W15" s="1444"/>
      <c r="X15" s="1571"/>
      <c r="Y15" s="1380"/>
      <c r="Z15" s="1571"/>
      <c r="AA15" s="1380"/>
      <c r="AB15" s="1571"/>
      <c r="AC15" s="1380"/>
      <c r="AD15" s="1571"/>
      <c r="AE15" s="1380"/>
      <c r="AF15" s="1380"/>
      <c r="AG15" s="1380"/>
      <c r="AH15" s="1382"/>
      <c r="AI15" s="1384"/>
      <c r="AJ15" s="1565"/>
      <c r="AK15" s="1585"/>
      <c r="AL15" s="1569"/>
      <c r="AM15" s="1560"/>
      <c r="AN15" s="1562"/>
      <c r="AO15" s="1577"/>
      <c r="AP15" s="1563"/>
      <c r="AQ15" s="1578"/>
      <c r="AR15" s="1536"/>
      <c r="AS15" s="1556"/>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1"/>
      <c r="C16" s="1302"/>
      <c r="D16" s="1302"/>
      <c r="E16" s="1302"/>
      <c r="F16" s="1303"/>
      <c r="G16" s="1268"/>
      <c r="H16" s="1268"/>
      <c r="I16" s="1268"/>
      <c r="J16" s="1423"/>
      <c r="K16" s="1268"/>
      <c r="L16" s="1454"/>
      <c r="M16" s="1463"/>
      <c r="N16" s="1400"/>
      <c r="O16" s="1427"/>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57"/>
      <c r="V16" s="1413" t="str">
        <f>IFERROR(VLOOKUP(K14,【参考】数式用!$A$5:$AB$27,MATCH(U16,【参考】数式用!$B$4:$AB$4,0)+1,0),"")</f>
        <v/>
      </c>
      <c r="W16" s="1415" t="s">
        <v>19</v>
      </c>
      <c r="X16" s="1553"/>
      <c r="Y16" s="1365" t="s">
        <v>10</v>
      </c>
      <c r="Z16" s="1553"/>
      <c r="AA16" s="1365" t="s">
        <v>45</v>
      </c>
      <c r="AB16" s="1553"/>
      <c r="AC16" s="1365" t="s">
        <v>10</v>
      </c>
      <c r="AD16" s="1553"/>
      <c r="AE16" s="1365" t="s">
        <v>13</v>
      </c>
      <c r="AF16" s="1365" t="s">
        <v>24</v>
      </c>
      <c r="AG16" s="1365" t="str">
        <f>IF(X16&gt;=1,(AB16*12+AD16)-(X16*12+Z16)+1,"")</f>
        <v/>
      </c>
      <c r="AH16" s="1367" t="s">
        <v>38</v>
      </c>
      <c r="AI16" s="1489" t="str">
        <f>IFERROR(ROUNDDOWN(ROUND(L14*V16,0)*M14,0)*AG16,"")</f>
        <v/>
      </c>
      <c r="AJ16" s="1547" t="str">
        <f>IFERROR(ROUNDDOWN(ROUND((L14*(V16-AX14)),0)*M14,0)*AG16,"")</f>
        <v/>
      </c>
      <c r="AK16" s="1373" t="str">
        <f>IFERROR(ROUNDDOWN(ROUNDDOWN(ROUND(L14*VLOOKUP(K14,【参考】数式用!$A$5:$AB$27,MATCH("新加算Ⅳ",【参考】数式用!$B$4:$AB$4,0)+1,0),0)*M14,0)*AG16*0.5,0),"")</f>
        <v/>
      </c>
      <c r="AL16" s="1549"/>
      <c r="AM16" s="1575" t="str">
        <f>IFERROR(IF('別紙様式2-2（４・５月分）'!Q16="ベア加算","", IF(OR(U16="新加算Ⅰ",U16="新加算Ⅱ",U16="新加算Ⅲ",U16="新加算Ⅳ"),ROUNDDOWN(ROUND(L14*VLOOKUP(K14,【参考】数式用!$A$5:$I$27,MATCH("ベア加算",【参考】数式用!$B$4:$I$4,0)+1,0),0)*M14,0)*AG16,"")),"")</f>
        <v/>
      </c>
      <c r="AN16" s="1543"/>
      <c r="AO16" s="1590"/>
      <c r="AP16" s="1545"/>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315"/>
      <c r="B17" s="1419"/>
      <c r="C17" s="1420"/>
      <c r="D17" s="1420"/>
      <c r="E17" s="1420"/>
      <c r="F17" s="1421"/>
      <c r="G17" s="1269"/>
      <c r="H17" s="1269"/>
      <c r="I17" s="1269"/>
      <c r="J17" s="1424"/>
      <c r="K17" s="1269"/>
      <c r="L17" s="1455"/>
      <c r="M17" s="1464"/>
      <c r="N17" s="662" t="str">
        <f>IF('別紙様式2-2（４・５月分）'!Q16="","",'別紙様式2-2（４・５月分）'!Q16)</f>
        <v>ベア加算</v>
      </c>
      <c r="O17" s="1428"/>
      <c r="P17" s="1480"/>
      <c r="Q17" s="1461"/>
      <c r="R17" s="1478"/>
      <c r="S17" s="1408"/>
      <c r="T17" s="1410"/>
      <c r="U17" s="1558"/>
      <c r="V17" s="1414"/>
      <c r="W17" s="1416"/>
      <c r="X17" s="1554"/>
      <c r="Y17" s="1366"/>
      <c r="Z17" s="1554"/>
      <c r="AA17" s="1366"/>
      <c r="AB17" s="1554"/>
      <c r="AC17" s="1366"/>
      <c r="AD17" s="1554"/>
      <c r="AE17" s="1366"/>
      <c r="AF17" s="1366"/>
      <c r="AG17" s="1366"/>
      <c r="AH17" s="1368"/>
      <c r="AI17" s="1490"/>
      <c r="AJ17" s="1548"/>
      <c r="AK17" s="1374"/>
      <c r="AL17" s="1550"/>
      <c r="AM17" s="1576"/>
      <c r="AN17" s="1544"/>
      <c r="AO17" s="1591"/>
      <c r="AP17" s="1546"/>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1">
        <f>IF(基本情報入力シート!C55="","",基本情報入力シート!C55)</f>
        <v>1334567890</v>
      </c>
      <c r="C18" s="1302"/>
      <c r="D18" s="1302"/>
      <c r="E18" s="1302"/>
      <c r="F18" s="1303"/>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423"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25">
        <f>IF(SUM('別紙様式2-2（４・５月分）'!R17:R19)=0,"",SUM('別紙様式2-2（４・５月分）'!R17:R19))</f>
        <v>0.20300000000000001</v>
      </c>
      <c r="P18" s="1429" t="str">
        <f>IFERROR(VLOOKUP('別紙様式2-2（４・５月分）'!AR17,【参考】数式用!$AT$5:$AU$22,2,FALSE),"")</f>
        <v>新加算Ⅱ</v>
      </c>
      <c r="Q18" s="1430"/>
      <c r="R18" s="1431"/>
      <c r="S18" s="1435">
        <f>IFERROR(VLOOKUP(K18,【参考】数式用!$A$5:$AB$27,MATCH(P18,【参考】数式用!$B$4:$AB$4,0)+1,0),"")</f>
        <v>0.224</v>
      </c>
      <c r="T18" s="1437" t="s">
        <v>2210</v>
      </c>
      <c r="U18" s="1572" t="str">
        <f>IF('別紙様式2-3（６月以降分）'!U18="","",'別紙様式2-3（６月以降分）'!U18)</f>
        <v>新加算Ⅰ</v>
      </c>
      <c r="V18" s="1441">
        <f>IFERROR(VLOOKUP(K18,【参考】数式用!$A$5:$AB$27,MATCH(U18,【参考】数式用!$B$4:$AB$4,0)+1,0),"")</f>
        <v>0.245</v>
      </c>
      <c r="W18" s="1443" t="s">
        <v>19</v>
      </c>
      <c r="X18" s="1570">
        <f>'別紙様式2-3（６月以降分）'!X18</f>
        <v>6</v>
      </c>
      <c r="Y18" s="1379" t="s">
        <v>10</v>
      </c>
      <c r="Z18" s="1570">
        <f>'別紙様式2-3（６月以降分）'!Z18</f>
        <v>6</v>
      </c>
      <c r="AA18" s="1379" t="s">
        <v>45</v>
      </c>
      <c r="AB18" s="1570">
        <f>'別紙様式2-3（６月以降分）'!AB18</f>
        <v>7</v>
      </c>
      <c r="AC18" s="1379" t="s">
        <v>10</v>
      </c>
      <c r="AD18" s="1570">
        <f>'別紙様式2-3（６月以降分）'!AD18</f>
        <v>3</v>
      </c>
      <c r="AE18" s="1379" t="s">
        <v>13</v>
      </c>
      <c r="AF18" s="1379" t="s">
        <v>24</v>
      </c>
      <c r="AG18" s="1379">
        <f>IF(X18&gt;=1,(AB18*12+AD18)-(X18*12+Z18)+1,"")</f>
        <v>10</v>
      </c>
      <c r="AH18" s="1381" t="s">
        <v>38</v>
      </c>
      <c r="AI18" s="1383">
        <f>'別紙様式2-3（６月以降分）'!AI18</f>
        <v>2318190</v>
      </c>
      <c r="AJ18" s="1564">
        <f>'別紙様式2-3（６月以降分）'!AJ18</f>
        <v>974580</v>
      </c>
      <c r="AK18" s="1566">
        <f>'別紙様式2-3（６月以降分）'!AK18</f>
        <v>685995</v>
      </c>
      <c r="AL18" s="1568" t="str">
        <f>IF('別紙様式2-3（６月以降分）'!AL18="","",'別紙様式2-3（６月以降分）'!AL18)</f>
        <v/>
      </c>
      <c r="AM18" s="1559">
        <f>'別紙様式2-3（６月以降分）'!AM18</f>
        <v>0</v>
      </c>
      <c r="AN18" s="1561" t="str">
        <f>IF('別紙様式2-3（６月以降分）'!AN18="","",'別紙様式2-3（６月以降分）'!AN18)</f>
        <v/>
      </c>
      <c r="AO18" s="1395" t="str">
        <f>IF('別紙様式2-3（６月以降分）'!AO18="","",'別紙様式2-3（６月以降分）'!AO18)</f>
        <v>令和６年度中に満たす</v>
      </c>
      <c r="AP18" s="1359" t="str">
        <f>IF('別紙様式2-3（６月以降分）'!AP18="","",'別紙様式2-3（６月以降分）'!AP18)</f>
        <v/>
      </c>
      <c r="AQ18" s="1395" t="str">
        <f>IF('別紙様式2-3（６月以降分）'!AQ18="","",'別紙様式2-3（６月以降分）'!AQ18)</f>
        <v>令和６年度中に満たす</v>
      </c>
      <c r="AR18" s="1535" t="str">
        <f>IF('別紙様式2-3（６月以降分）'!AR18="","",'別紙様式2-3（６月以降分）'!AR18)</f>
        <v/>
      </c>
      <c r="AS18" s="1555"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314"/>
      <c r="B19" s="1301"/>
      <c r="C19" s="1302"/>
      <c r="D19" s="1302"/>
      <c r="E19" s="1302"/>
      <c r="F19" s="1303"/>
      <c r="G19" s="1268"/>
      <c r="H19" s="1268"/>
      <c r="I19" s="1268"/>
      <c r="J19" s="1423"/>
      <c r="K19" s="1268"/>
      <c r="L19" s="1454"/>
      <c r="M19" s="1456"/>
      <c r="N19" s="1399" t="str">
        <f>IF('別紙様式2-2（４・５月分）'!Q18="","",'別紙様式2-2（４・５月分）'!Q18)</f>
        <v>特定加算Ⅱ</v>
      </c>
      <c r="O19" s="1426"/>
      <c r="P19" s="1432"/>
      <c r="Q19" s="1433"/>
      <c r="R19" s="1434"/>
      <c r="S19" s="1436"/>
      <c r="T19" s="1438"/>
      <c r="U19" s="1573"/>
      <c r="V19" s="1442"/>
      <c r="W19" s="1444"/>
      <c r="X19" s="1571"/>
      <c r="Y19" s="1380"/>
      <c r="Z19" s="1571"/>
      <c r="AA19" s="1380"/>
      <c r="AB19" s="1571"/>
      <c r="AC19" s="1380"/>
      <c r="AD19" s="1571"/>
      <c r="AE19" s="1380"/>
      <c r="AF19" s="1380"/>
      <c r="AG19" s="1380"/>
      <c r="AH19" s="1382"/>
      <c r="AI19" s="1384"/>
      <c r="AJ19" s="1565"/>
      <c r="AK19" s="1567"/>
      <c r="AL19" s="1569"/>
      <c r="AM19" s="1560"/>
      <c r="AN19" s="1562"/>
      <c r="AO19" s="1396"/>
      <c r="AP19" s="1563"/>
      <c r="AQ19" s="1396"/>
      <c r="AR19" s="1536"/>
      <c r="AS19" s="1556"/>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1"/>
      <c r="C20" s="1302"/>
      <c r="D20" s="1302"/>
      <c r="E20" s="1302"/>
      <c r="F20" s="1303"/>
      <c r="G20" s="1268"/>
      <c r="H20" s="1268"/>
      <c r="I20" s="1268"/>
      <c r="J20" s="1423"/>
      <c r="K20" s="1268"/>
      <c r="L20" s="1454"/>
      <c r="M20" s="1456"/>
      <c r="N20" s="1400"/>
      <c r="O20" s="1427"/>
      <c r="P20" s="1479" t="s">
        <v>2196</v>
      </c>
      <c r="Q20" s="1460" t="str">
        <f>IFERROR(VLOOKUP('別紙様式2-2（４・５月分）'!AR17,【参考】数式用!$AT$5:$AV$22,3,FALSE),"")</f>
        <v xml:space="preserve"> </v>
      </c>
      <c r="R20" s="1477" t="s">
        <v>2207</v>
      </c>
      <c r="S20" s="1445" t="str">
        <f>IFERROR(VLOOKUP(K18,【参考】数式用!$A$5:$AB$27,MATCH(Q20,【参考】数式用!$B$4:$AB$4,0)+1,0),"")</f>
        <v/>
      </c>
      <c r="T20" s="1409" t="s">
        <v>2285</v>
      </c>
      <c r="U20" s="1557"/>
      <c r="V20" s="1413" t="str">
        <f>IFERROR(VLOOKUP(K18,【参考】数式用!$A$5:$AB$27,MATCH(U20,【参考】数式用!$B$4:$AB$4,0)+1,0),"")</f>
        <v/>
      </c>
      <c r="W20" s="1415" t="s">
        <v>19</v>
      </c>
      <c r="X20" s="1553"/>
      <c r="Y20" s="1365" t="s">
        <v>10</v>
      </c>
      <c r="Z20" s="1553"/>
      <c r="AA20" s="1365" t="s">
        <v>45</v>
      </c>
      <c r="AB20" s="1553"/>
      <c r="AC20" s="1365" t="s">
        <v>10</v>
      </c>
      <c r="AD20" s="1553"/>
      <c r="AE20" s="1365" t="s">
        <v>13</v>
      </c>
      <c r="AF20" s="1365" t="s">
        <v>24</v>
      </c>
      <c r="AG20" s="1365" t="str">
        <f>IF(X20&gt;=1,(AB20*12+AD20)-(X20*12+Z20)+1,"")</f>
        <v/>
      </c>
      <c r="AH20" s="1367" t="s">
        <v>38</v>
      </c>
      <c r="AI20" s="1489" t="str">
        <f>IFERROR(ROUNDDOWN(ROUND(L18*V20,0)*M18,0)*AG20,"")</f>
        <v/>
      </c>
      <c r="AJ20" s="1547" t="str">
        <f>IFERROR(ROUNDDOWN(ROUND((L18*(V20-AX18)),0)*M18,0)*AG20,"")</f>
        <v/>
      </c>
      <c r="AK20" s="1373" t="str">
        <f>IFERROR(ROUNDDOWN(ROUNDDOWN(ROUND(L18*VLOOKUP(K18,【参考】数式用!$A$5:$AB$27,MATCH("新加算Ⅳ",【参考】数式用!$B$4:$AB$4,0)+1,0),0)*M18,0)*AG20*0.5,0),"")</f>
        <v/>
      </c>
      <c r="AL20" s="1549"/>
      <c r="AM20" s="1575" t="str">
        <f>IFERROR(IF('別紙様式2-2（４・５月分）'!Q19="ベア加算","", IF(OR(U20="新加算Ⅰ",U20="新加算Ⅱ",U20="新加算Ⅲ",U20="新加算Ⅳ"),ROUNDDOWN(ROUND(L18*VLOOKUP(K18,【参考】数式用!$A$5:$I$27,MATCH("ベア加算",【参考】数式用!$B$4:$I$4,0)+1,0),0)*M18,0)*AG20,"")),"")</f>
        <v/>
      </c>
      <c r="AN20" s="1543"/>
      <c r="AO20" s="1529"/>
      <c r="AP20" s="1545"/>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315"/>
      <c r="B21" s="1419"/>
      <c r="C21" s="1420"/>
      <c r="D21" s="1420"/>
      <c r="E21" s="1420"/>
      <c r="F21" s="1421"/>
      <c r="G21" s="1269"/>
      <c r="H21" s="1269"/>
      <c r="I21" s="1269"/>
      <c r="J21" s="1424"/>
      <c r="K21" s="1269"/>
      <c r="L21" s="1455"/>
      <c r="M21" s="1457"/>
      <c r="N21" s="662" t="str">
        <f>IF('別紙様式2-2（４・５月分）'!Q19="","",'別紙様式2-2（４・５月分）'!Q19)</f>
        <v>ベア加算</v>
      </c>
      <c r="O21" s="1428"/>
      <c r="P21" s="1480"/>
      <c r="Q21" s="1461"/>
      <c r="R21" s="1478"/>
      <c r="S21" s="1408"/>
      <c r="T21" s="1410"/>
      <c r="U21" s="1558"/>
      <c r="V21" s="1414"/>
      <c r="W21" s="1416"/>
      <c r="X21" s="1554"/>
      <c r="Y21" s="1366"/>
      <c r="Z21" s="1554"/>
      <c r="AA21" s="1366"/>
      <c r="AB21" s="1554"/>
      <c r="AC21" s="1366"/>
      <c r="AD21" s="1554"/>
      <c r="AE21" s="1366"/>
      <c r="AF21" s="1366"/>
      <c r="AG21" s="1366"/>
      <c r="AH21" s="1368"/>
      <c r="AI21" s="1490"/>
      <c r="AJ21" s="1548"/>
      <c r="AK21" s="1374"/>
      <c r="AL21" s="1550"/>
      <c r="AM21" s="1576"/>
      <c r="AN21" s="1544"/>
      <c r="AO21" s="1530"/>
      <c r="AP21" s="1546"/>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313">
        <v>3</v>
      </c>
      <c r="B22" s="1298">
        <f>IF(基本情報入力シート!C56="","",基本情報入力シート!C56)</f>
        <v>1334567891</v>
      </c>
      <c r="C22" s="1299"/>
      <c r="D22" s="1299"/>
      <c r="E22" s="1299"/>
      <c r="F22" s="1300"/>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422" t="str">
        <f>IF(基本情報入力シート!X56="","",基本情報入力シート!X56)</f>
        <v>デイサービス△△</v>
      </c>
      <c r="K22" s="1267"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25">
        <f>IF(SUM('別紙様式2-2（４・５月分）'!R20:R22)=0,"",SUM('別紙様式2-2（４・５月分）'!R20:R22))</f>
        <v>5.3999999999999992E-2</v>
      </c>
      <c r="P22" s="1429" t="str">
        <f>IFERROR(VLOOKUP('別紙様式2-2（４・５月分）'!AR20,【参考】数式用!$AT$5:$AU$22,2,FALSE),"")</f>
        <v>新加算Ⅳ</v>
      </c>
      <c r="Q22" s="1430"/>
      <c r="R22" s="1431"/>
      <c r="S22" s="1435">
        <f>IFERROR(VLOOKUP(K22,【参考】数式用!$A$5:$AB$27,MATCH(P22,【参考】数式用!$B$4:$AB$4,0)+1,0),"")</f>
        <v>6.3999999999999987E-2</v>
      </c>
      <c r="T22" s="1437" t="s">
        <v>2210</v>
      </c>
      <c r="U22" s="1572" t="str">
        <f>IF('別紙様式2-3（６月以降分）'!U22="","",'別紙様式2-3（６月以降分）'!U22)</f>
        <v>新加算Ⅳ</v>
      </c>
      <c r="V22" s="1441">
        <f>IFERROR(VLOOKUP(K22,【参考】数式用!$A$5:$AB$27,MATCH(U22,【参考】数式用!$B$4:$AB$4,0)+1,0),"")</f>
        <v>6.3999999999999987E-2</v>
      </c>
      <c r="W22" s="1443" t="s">
        <v>19</v>
      </c>
      <c r="X22" s="1570">
        <f>'別紙様式2-3（６月以降分）'!X22</f>
        <v>6</v>
      </c>
      <c r="Y22" s="1379" t="s">
        <v>10</v>
      </c>
      <c r="Z22" s="1570">
        <f>'別紙様式2-3（６月以降分）'!Z22</f>
        <v>6</v>
      </c>
      <c r="AA22" s="1379" t="s">
        <v>45</v>
      </c>
      <c r="AB22" s="1570">
        <f>'別紙様式2-3（６月以降分）'!AB22</f>
        <v>7</v>
      </c>
      <c r="AC22" s="1379" t="s">
        <v>10</v>
      </c>
      <c r="AD22" s="1570">
        <f>'別紙様式2-3（６月以降分）'!AD22</f>
        <v>3</v>
      </c>
      <c r="AE22" s="1379" t="s">
        <v>2188</v>
      </c>
      <c r="AF22" s="1379" t="s">
        <v>24</v>
      </c>
      <c r="AG22" s="1379">
        <f>IF(X22&gt;=1,(AB22*12+AD22)-(X22*12+Z22)+1,"")</f>
        <v>10</v>
      </c>
      <c r="AH22" s="1381" t="s">
        <v>38</v>
      </c>
      <c r="AI22" s="1383">
        <f>'別紙様式2-3（６月以降分）'!AI22</f>
        <v>2127680</v>
      </c>
      <c r="AJ22" s="1564">
        <f>'別紙様式2-3（６月以降分）'!AJ22</f>
        <v>332450</v>
      </c>
      <c r="AK22" s="1566">
        <f>'別紙様式2-3（６月以降分）'!AK22</f>
        <v>1063840</v>
      </c>
      <c r="AL22" s="1568" t="str">
        <f>IF('別紙様式2-3（６月以降分）'!AL22="","",'別紙様式2-3（６月以降分）'!AL22)</f>
        <v/>
      </c>
      <c r="AM22" s="1559">
        <f>'別紙様式2-3（６月以降分）'!AM22</f>
        <v>0</v>
      </c>
      <c r="AN22" s="1561" t="str">
        <f>IF('別紙様式2-3（６月以降分）'!AN22="","",'別紙様式2-3（６月以降分）'!AN22)</f>
        <v/>
      </c>
      <c r="AO22" s="1395" t="str">
        <f>IF('別紙様式2-3（６月以降分）'!AO22="","",'別紙様式2-3（６月以降分）'!AO22)</f>
        <v>○</v>
      </c>
      <c r="AP22" s="1359" t="str">
        <f>IF('別紙様式2-3（６月以降分）'!AP22="","",'別紙様式2-3（６月以降分）'!AP22)</f>
        <v/>
      </c>
      <c r="AQ22" s="1395" t="str">
        <f>IF('別紙様式2-3（６月以降分）'!AQ22="","",'別紙様式2-3（６月以降分）'!AQ22)</f>
        <v/>
      </c>
      <c r="AR22" s="1535" t="str">
        <f>IF('別紙様式2-3（６月以降分）'!AR22="","",'別紙様式2-3（６月以降分）'!AR22)</f>
        <v/>
      </c>
      <c r="AS22" s="1555"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2" t="str">
        <f>IFERROR(VLOOKUP(K22,【参考】数式用!$AJ$2:$AK$24,2,FALSE),"")</f>
        <v>通所介護</v>
      </c>
      <c r="AZ22" s="596"/>
      <c r="BE22" s="440"/>
      <c r="BF22" s="1335" t="str">
        <f>G22</f>
        <v>東京都</v>
      </c>
      <c r="BG22" s="1335"/>
      <c r="BH22" s="1335"/>
    </row>
    <row r="23" spans="1:60" ht="15" customHeight="1">
      <c r="A23" s="1314"/>
      <c r="B23" s="1301"/>
      <c r="C23" s="1302"/>
      <c r="D23" s="1302"/>
      <c r="E23" s="1302"/>
      <c r="F23" s="1303"/>
      <c r="G23" s="1268"/>
      <c r="H23" s="1268"/>
      <c r="I23" s="1268"/>
      <c r="J23" s="1423"/>
      <c r="K23" s="1268"/>
      <c r="L23" s="1454"/>
      <c r="M23" s="1463"/>
      <c r="N23" s="1399" t="str">
        <f>IF('別紙様式2-2（４・５月分）'!Q21="","",'別紙様式2-2（４・５月分）'!Q21)</f>
        <v>特定加算なし</v>
      </c>
      <c r="O23" s="1426"/>
      <c r="P23" s="1432"/>
      <c r="Q23" s="1433"/>
      <c r="R23" s="1434"/>
      <c r="S23" s="1436"/>
      <c r="T23" s="1438"/>
      <c r="U23" s="1573"/>
      <c r="V23" s="1442"/>
      <c r="W23" s="1444"/>
      <c r="X23" s="1571"/>
      <c r="Y23" s="1380"/>
      <c r="Z23" s="1571"/>
      <c r="AA23" s="1380"/>
      <c r="AB23" s="1571"/>
      <c r="AC23" s="1380"/>
      <c r="AD23" s="1571"/>
      <c r="AE23" s="1380"/>
      <c r="AF23" s="1380"/>
      <c r="AG23" s="1380"/>
      <c r="AH23" s="1382"/>
      <c r="AI23" s="1384"/>
      <c r="AJ23" s="1565"/>
      <c r="AK23" s="1567"/>
      <c r="AL23" s="1569"/>
      <c r="AM23" s="1560"/>
      <c r="AN23" s="1562"/>
      <c r="AO23" s="1396"/>
      <c r="AP23" s="1563"/>
      <c r="AQ23" s="1396"/>
      <c r="AR23" s="1536"/>
      <c r="AS23" s="1556"/>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1"/>
      <c r="C24" s="1302"/>
      <c r="D24" s="1302"/>
      <c r="E24" s="1302"/>
      <c r="F24" s="1303"/>
      <c r="G24" s="1268"/>
      <c r="H24" s="1268"/>
      <c r="I24" s="1268"/>
      <c r="J24" s="1423"/>
      <c r="K24" s="1268"/>
      <c r="L24" s="1454"/>
      <c r="M24" s="1463"/>
      <c r="N24" s="1400"/>
      <c r="O24" s="1427"/>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57"/>
      <c r="V24" s="1413" t="str">
        <f>IFERROR(VLOOKUP(K22,【参考】数式用!$A$5:$AB$27,MATCH(U24,【参考】数式用!$B$4:$AB$4,0)+1,0),"")</f>
        <v/>
      </c>
      <c r="W24" s="1415" t="s">
        <v>19</v>
      </c>
      <c r="X24" s="1553"/>
      <c r="Y24" s="1365" t="s">
        <v>10</v>
      </c>
      <c r="Z24" s="1553"/>
      <c r="AA24" s="1365" t="s">
        <v>45</v>
      </c>
      <c r="AB24" s="1553"/>
      <c r="AC24" s="1365" t="s">
        <v>10</v>
      </c>
      <c r="AD24" s="1553"/>
      <c r="AE24" s="1365" t="s">
        <v>2188</v>
      </c>
      <c r="AF24" s="1365" t="s">
        <v>24</v>
      </c>
      <c r="AG24" s="1365" t="str">
        <f>IF(X24&gt;=1,(AB24*12+AD24)-(X24*12+Z24)+1,"")</f>
        <v/>
      </c>
      <c r="AH24" s="1367" t="s">
        <v>38</v>
      </c>
      <c r="AI24" s="1489" t="str">
        <f>IFERROR(ROUNDDOWN(ROUND(L22*V24,0)*M22,0)*AG24,"")</f>
        <v/>
      </c>
      <c r="AJ24" s="1547" t="str">
        <f>IFERROR(ROUNDDOWN(ROUND((L22*(V24-AX22)),0)*M22,0)*AG24,"")</f>
        <v/>
      </c>
      <c r="AK24" s="1373" t="str">
        <f>IFERROR(ROUNDDOWN(ROUNDDOWN(ROUND(L22*VLOOKUP(K22,【参考】数式用!$A$5:$AB$27,MATCH("新加算Ⅳ",【参考】数式用!$B$4:$AB$4,0)+1,0),0)*M22,0)*AG24*0.5,0),"")</f>
        <v/>
      </c>
      <c r="AL24" s="1549"/>
      <c r="AM24" s="1575" t="str">
        <f>IFERROR(IF('別紙様式2-2（４・５月分）'!Q22="ベア加算","", IF(OR(U24="新加算Ⅰ",U24="新加算Ⅱ",U24="新加算Ⅲ",U24="新加算Ⅳ"),ROUNDDOWN(ROUND(L22*VLOOKUP(K22,【参考】数式用!$A$5:$I$27,MATCH("ベア加算",【参考】数式用!$B$4:$I$4,0)+1,0),0)*M22,0)*AG24,"")),"")</f>
        <v/>
      </c>
      <c r="AN24" s="1543"/>
      <c r="AO24" s="1529"/>
      <c r="AP24" s="1545"/>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315"/>
      <c r="B25" s="1419"/>
      <c r="C25" s="1420"/>
      <c r="D25" s="1420"/>
      <c r="E25" s="1420"/>
      <c r="F25" s="1421"/>
      <c r="G25" s="1269"/>
      <c r="H25" s="1269"/>
      <c r="I25" s="1269"/>
      <c r="J25" s="1424"/>
      <c r="K25" s="1269"/>
      <c r="L25" s="1455"/>
      <c r="M25" s="1464"/>
      <c r="N25" s="662" t="str">
        <f>IF('別紙様式2-2（４・５月分）'!Q22="","",'別紙様式2-2（４・５月分）'!Q22)</f>
        <v>ベア加算</v>
      </c>
      <c r="O25" s="1428"/>
      <c r="P25" s="1402"/>
      <c r="Q25" s="1461"/>
      <c r="R25" s="1406"/>
      <c r="S25" s="1408"/>
      <c r="T25" s="1410"/>
      <c r="U25" s="1558"/>
      <c r="V25" s="1414"/>
      <c r="W25" s="1416"/>
      <c r="X25" s="1554"/>
      <c r="Y25" s="1366"/>
      <c r="Z25" s="1554"/>
      <c r="AA25" s="1366"/>
      <c r="AB25" s="1554"/>
      <c r="AC25" s="1366"/>
      <c r="AD25" s="1554"/>
      <c r="AE25" s="1366"/>
      <c r="AF25" s="1366"/>
      <c r="AG25" s="1366"/>
      <c r="AH25" s="1368"/>
      <c r="AI25" s="1490"/>
      <c r="AJ25" s="1548"/>
      <c r="AK25" s="1374"/>
      <c r="AL25" s="1550"/>
      <c r="AM25" s="1576"/>
      <c r="AN25" s="1544"/>
      <c r="AO25" s="1530"/>
      <c r="AP25" s="1546"/>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1">
        <f>IF(基本情報入力シート!C57="","",基本情報入力シート!C57)</f>
        <v>1334567892</v>
      </c>
      <c r="C26" s="1302"/>
      <c r="D26" s="1302"/>
      <c r="E26" s="1302"/>
      <c r="F26" s="1303"/>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423"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25">
        <f>IF(SUM('別紙様式2-2（４・５月分）'!R23:R25)=0,"",SUM('別紙様式2-2（４・５月分）'!R23:R25))</f>
        <v>4.1000000000000002E-2</v>
      </c>
      <c r="P26" s="1429" t="str">
        <f>IFERROR(VLOOKUP('別紙様式2-2（４・５月分）'!AR23,【参考】数式用!$AT$5:$AU$22,2,FALSE),"")</f>
        <v>新加算Ⅴ（14）</v>
      </c>
      <c r="Q26" s="1430"/>
      <c r="R26" s="1431"/>
      <c r="S26" s="1435">
        <f>IFERROR(VLOOKUP(K26,【参考】数式用!$A$5:$AB$27,MATCH(P26,【参考】数式用!$B$4:$AB$4,0)+1,0),"")</f>
        <v>5.6000000000000001E-2</v>
      </c>
      <c r="T26" s="1437" t="s">
        <v>2210</v>
      </c>
      <c r="U26" s="1572" t="str">
        <f>IF('別紙様式2-3（６月以降分）'!U26="","",'別紙様式2-3（６月以降分）'!U26)</f>
        <v>新加算Ⅴ（14）</v>
      </c>
      <c r="V26" s="1441">
        <f>IFERROR(VLOOKUP(K26,【参考】数式用!$A$5:$AB$27,MATCH(U26,【参考】数式用!$B$4:$AB$4,0)+1,0),"")</f>
        <v>5.6000000000000001E-2</v>
      </c>
      <c r="W26" s="1443" t="s">
        <v>19</v>
      </c>
      <c r="X26" s="1570">
        <f>'別紙様式2-3（６月以降分）'!X26</f>
        <v>6</v>
      </c>
      <c r="Y26" s="1379" t="s">
        <v>10</v>
      </c>
      <c r="Z26" s="1570">
        <f>'別紙様式2-3（６月以降分）'!Z26</f>
        <v>6</v>
      </c>
      <c r="AA26" s="1379" t="s">
        <v>45</v>
      </c>
      <c r="AB26" s="1570">
        <f>'別紙様式2-3（６月以降分）'!AB26</f>
        <v>6</v>
      </c>
      <c r="AC26" s="1379" t="s">
        <v>10</v>
      </c>
      <c r="AD26" s="1570">
        <f>'別紙様式2-3（６月以降分）'!AD26</f>
        <v>9</v>
      </c>
      <c r="AE26" s="1379" t="s">
        <v>2188</v>
      </c>
      <c r="AF26" s="1379" t="s">
        <v>24</v>
      </c>
      <c r="AG26" s="1379">
        <f>IF(X26&gt;=1,(AB26*12+AD26)-(X26*12+Z26)+1,"")</f>
        <v>4</v>
      </c>
      <c r="AH26" s="1381" t="s">
        <v>38</v>
      </c>
      <c r="AI26" s="1383">
        <f>'別紙様式2-3（６月以降分）'!AI26</f>
        <v>857808</v>
      </c>
      <c r="AJ26" s="1564">
        <f>'別紙様式2-3（６月以降分）'!AJ26</f>
        <v>229768</v>
      </c>
      <c r="AK26" s="1566">
        <f>'別紙様式2-3（６月以降分）'!AK26</f>
        <v>811854</v>
      </c>
      <c r="AL26" s="1568" t="str">
        <f>IF('別紙様式2-3（６月以降分）'!AL26="","",'別紙様式2-3（６月以降分）'!AL26)</f>
        <v/>
      </c>
      <c r="AM26" s="1559">
        <f>'別紙様式2-3（６月以降分）'!AM26</f>
        <v>0</v>
      </c>
      <c r="AN26" s="1561" t="str">
        <f>IF('別紙様式2-3（６月以降分）'!AN26="","",'別紙様式2-3（６月以降分）'!AN26)</f>
        <v/>
      </c>
      <c r="AO26" s="1395" t="str">
        <f>IF('別紙様式2-3（６月以降分）'!AO26="","",'別紙様式2-3（６月以降分）'!AO26)</f>
        <v/>
      </c>
      <c r="AP26" s="1359" t="str">
        <f>IF('別紙様式2-3（６月以降分）'!AP26="","",'別紙様式2-3（６月以降分）'!AP26)</f>
        <v>○</v>
      </c>
      <c r="AQ26" s="1395" t="str">
        <f>IF('別紙様式2-3（６月以降分）'!AQ26="","",'別紙様式2-3（６月以降分）'!AQ26)</f>
        <v/>
      </c>
      <c r="AR26" s="1535" t="str">
        <f>IF('別紙様式2-3（６月以降分）'!AR26="","",'別紙様式2-3（６月以降分）'!AR26)</f>
        <v/>
      </c>
      <c r="AS26" s="1555"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314"/>
      <c r="B27" s="1301"/>
      <c r="C27" s="1302"/>
      <c r="D27" s="1302"/>
      <c r="E27" s="1302"/>
      <c r="F27" s="1303"/>
      <c r="G27" s="1268"/>
      <c r="H27" s="1268"/>
      <c r="I27" s="1268"/>
      <c r="J27" s="1423"/>
      <c r="K27" s="1268"/>
      <c r="L27" s="1454"/>
      <c r="M27" s="1456"/>
      <c r="N27" s="1399" t="str">
        <f>IF('別紙様式2-2（４・５月分）'!Q24="","",'別紙様式2-2（４・５月分）'!Q24)</f>
        <v>特定加算なし</v>
      </c>
      <c r="O27" s="1426"/>
      <c r="P27" s="1432"/>
      <c r="Q27" s="1433"/>
      <c r="R27" s="1434"/>
      <c r="S27" s="1436"/>
      <c r="T27" s="1438"/>
      <c r="U27" s="1573"/>
      <c r="V27" s="1442"/>
      <c r="W27" s="1444"/>
      <c r="X27" s="1571"/>
      <c r="Y27" s="1380"/>
      <c r="Z27" s="1571"/>
      <c r="AA27" s="1380"/>
      <c r="AB27" s="1571"/>
      <c r="AC27" s="1380"/>
      <c r="AD27" s="1571"/>
      <c r="AE27" s="1380"/>
      <c r="AF27" s="1380"/>
      <c r="AG27" s="1380"/>
      <c r="AH27" s="1382"/>
      <c r="AI27" s="1384"/>
      <c r="AJ27" s="1565"/>
      <c r="AK27" s="1567"/>
      <c r="AL27" s="1569"/>
      <c r="AM27" s="1560"/>
      <c r="AN27" s="1562"/>
      <c r="AO27" s="1396"/>
      <c r="AP27" s="1563"/>
      <c r="AQ27" s="1396"/>
      <c r="AR27" s="1536"/>
      <c r="AS27" s="1556"/>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1"/>
      <c r="C28" s="1302"/>
      <c r="D28" s="1302"/>
      <c r="E28" s="1302"/>
      <c r="F28" s="1303"/>
      <c r="G28" s="1268"/>
      <c r="H28" s="1268"/>
      <c r="I28" s="1268"/>
      <c r="J28" s="1423"/>
      <c r="K28" s="1268"/>
      <c r="L28" s="1454"/>
      <c r="M28" s="1456"/>
      <c r="N28" s="1400"/>
      <c r="O28" s="1427"/>
      <c r="P28" s="1401" t="s">
        <v>2196</v>
      </c>
      <c r="Q28" s="1460" t="str">
        <f>IFERROR(VLOOKUP('別紙様式2-2（４・５月分）'!AR23,【参考】数式用!$AT$5:$AV$22,3,FALSE),"")</f>
        <v xml:space="preserve"> </v>
      </c>
      <c r="R28" s="1405" t="s">
        <v>2207</v>
      </c>
      <c r="S28" s="1445" t="str">
        <f>IFERROR(VLOOKUP(K26,【参考】数式用!$A$5:$AB$27,MATCH(Q28,【参考】数式用!$B$4:$AB$4,0)+1,0),"")</f>
        <v/>
      </c>
      <c r="T28" s="1409" t="s">
        <v>2285</v>
      </c>
      <c r="U28" s="1557" t="s">
        <v>2116</v>
      </c>
      <c r="V28" s="1413">
        <f>IFERROR(VLOOKUP(K26,【参考】数式用!$A$5:$AB$27,MATCH(U28,【参考】数式用!$B$4:$AB$4,0)+1,0),"")</f>
        <v>0.106</v>
      </c>
      <c r="W28" s="1415" t="s">
        <v>19</v>
      </c>
      <c r="X28" s="1553">
        <v>6</v>
      </c>
      <c r="Y28" s="1365" t="s">
        <v>10</v>
      </c>
      <c r="Z28" s="1553">
        <v>10</v>
      </c>
      <c r="AA28" s="1365" t="s">
        <v>45</v>
      </c>
      <c r="AB28" s="1553">
        <v>7</v>
      </c>
      <c r="AC28" s="1365" t="s">
        <v>10</v>
      </c>
      <c r="AD28" s="1553">
        <v>3</v>
      </c>
      <c r="AE28" s="1365" t="s">
        <v>2188</v>
      </c>
      <c r="AF28" s="1365" t="s">
        <v>24</v>
      </c>
      <c r="AG28" s="1365">
        <f>IF(X28&gt;=1,(AB28*12+AD28)-(X28*12+Z28)+1,"")</f>
        <v>6</v>
      </c>
      <c r="AH28" s="1367" t="s">
        <v>38</v>
      </c>
      <c r="AI28" s="1489">
        <f>IFERROR(ROUNDDOWN(ROUND(L26*V28,0)*M26,0)*AG28,"")</f>
        <v>2435562</v>
      </c>
      <c r="AJ28" s="1547">
        <f>IFERROR(ROUNDDOWN(ROUND((L26*(V28-AX26)),0)*M26,0)*AG28,"")</f>
        <v>1493502</v>
      </c>
      <c r="AK28" s="1373">
        <f>IFERROR(ROUNDDOWN(ROUNDDOWN(ROUND(L26*VLOOKUP(K26,【参考】数式用!$A$5:$AB$27,MATCH("新加算Ⅳ",【参考】数式用!$B$4:$AB$4,0)+1,0),0)*M26,0)*AG28*0.5,0),"")</f>
        <v>1217781</v>
      </c>
      <c r="AL28" s="1549"/>
      <c r="AM28" s="1575">
        <f>IFERROR(IF('別紙様式2-2（４・５月分）'!Q25="ベア加算","", IF(OR(U28="新加算Ⅰ",U28="新加算Ⅱ",U28="新加算Ⅲ",U28="新加算Ⅳ"),ROUNDDOWN(ROUND(L26*VLOOKUP(K26,【参考】数式用!$A$5:$I$27,MATCH("ベア加算",【参考】数式用!$B$4:$I$4,0)+1,0),0)*M26,0)*AG28,"")),"")</f>
        <v>390606</v>
      </c>
      <c r="AN28" s="1543" t="s">
        <v>165</v>
      </c>
      <c r="AO28" s="1529" t="s">
        <v>2197</v>
      </c>
      <c r="AP28" s="1545"/>
      <c r="AQ28" s="1529"/>
      <c r="AR28" s="1531"/>
      <c r="AS28" s="1533"/>
      <c r="AT28" s="1537"/>
      <c r="AU28" s="554"/>
      <c r="AV28" s="1335" t="str">
        <f>IF(AND(AB26&lt;&gt;7,AD26&lt;&gt;3),"V列に色付け","")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315"/>
      <c r="B29" s="1419"/>
      <c r="C29" s="1420"/>
      <c r="D29" s="1420"/>
      <c r="E29" s="1420"/>
      <c r="F29" s="1421"/>
      <c r="G29" s="1269"/>
      <c r="H29" s="1269"/>
      <c r="I29" s="1269"/>
      <c r="J29" s="1424"/>
      <c r="K29" s="1269"/>
      <c r="L29" s="1455"/>
      <c r="M29" s="1457"/>
      <c r="N29" s="662" t="str">
        <f>IF('別紙様式2-2（４・５月分）'!Q25="","",'別紙様式2-2（４・５月分）'!Q25)</f>
        <v>ベア加算なし</v>
      </c>
      <c r="O29" s="1428"/>
      <c r="P29" s="1402"/>
      <c r="Q29" s="1461"/>
      <c r="R29" s="1406"/>
      <c r="S29" s="1408"/>
      <c r="T29" s="1410"/>
      <c r="U29" s="1558"/>
      <c r="V29" s="1414"/>
      <c r="W29" s="1416"/>
      <c r="X29" s="1554"/>
      <c r="Y29" s="1366"/>
      <c r="Z29" s="1554"/>
      <c r="AA29" s="1366"/>
      <c r="AB29" s="1554"/>
      <c r="AC29" s="1366"/>
      <c r="AD29" s="1554"/>
      <c r="AE29" s="1366"/>
      <c r="AF29" s="1366"/>
      <c r="AG29" s="1366"/>
      <c r="AH29" s="1368"/>
      <c r="AI29" s="1490"/>
      <c r="AJ29" s="1548"/>
      <c r="AK29" s="1374"/>
      <c r="AL29" s="1550"/>
      <c r="AM29" s="1576"/>
      <c r="AN29" s="1544"/>
      <c r="AO29" s="1530"/>
      <c r="AP29" s="1546"/>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313">
        <v>5</v>
      </c>
      <c r="B30" s="1298">
        <f>IF(基本情報入力シート!C58="","",基本情報入力シート!C58)</f>
        <v>1334567893</v>
      </c>
      <c r="C30" s="1299"/>
      <c r="D30" s="1299"/>
      <c r="E30" s="1299"/>
      <c r="F30" s="1300"/>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422" t="str">
        <f>IF(基本情報入力シート!X58="","",基本情報入力シート!X58)</f>
        <v>介護老人福祉施設○○園</v>
      </c>
      <c r="K30" s="1267"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25">
        <f>IF(SUM('別紙様式2-2（４・５月分）'!R26:R28)=0,"",SUM('別紙様式2-2（４・５月分）'!R26:R28))</f>
        <v>0.06</v>
      </c>
      <c r="P30" s="1429" t="str">
        <f>IFERROR(VLOOKUP('別紙様式2-2（４・５月分）'!AR26,【参考】数式用!$AT$5:$AU$22,2,FALSE),"")</f>
        <v/>
      </c>
      <c r="Q30" s="1430"/>
      <c r="R30" s="1431"/>
      <c r="S30" s="1435" t="str">
        <f>IFERROR(VLOOKUP(K30,【参考】数式用!$A$5:$AB$27,MATCH(P30,【参考】数式用!$B$4:$AB$4,0)+1,0),"")</f>
        <v/>
      </c>
      <c r="T30" s="1437" t="s">
        <v>2210</v>
      </c>
      <c r="U30" s="1572" t="str">
        <f>IF('別紙様式2-3（６月以降分）'!U30="","",'別紙様式2-3（６月以降分）'!U30)</f>
        <v/>
      </c>
      <c r="V30" s="1441" t="str">
        <f>IFERROR(VLOOKUP(K30,【参考】数式用!$A$5:$AB$27,MATCH(U30,【参考】数式用!$B$4:$AB$4,0)+1,0),"")</f>
        <v/>
      </c>
      <c r="W30" s="1443" t="s">
        <v>19</v>
      </c>
      <c r="X30" s="1570">
        <f>'別紙様式2-3（６月以降分）'!X30</f>
        <v>6</v>
      </c>
      <c r="Y30" s="1379" t="s">
        <v>10</v>
      </c>
      <c r="Z30" s="1570">
        <f>'別紙様式2-3（６月以降分）'!Z30</f>
        <v>6</v>
      </c>
      <c r="AA30" s="1379" t="s">
        <v>45</v>
      </c>
      <c r="AB30" s="1570">
        <f>'別紙様式2-3（６月以降分）'!AB30</f>
        <v>7</v>
      </c>
      <c r="AC30" s="1379" t="s">
        <v>10</v>
      </c>
      <c r="AD30" s="1570">
        <f>'別紙様式2-3（６月以降分）'!AD30</f>
        <v>3</v>
      </c>
      <c r="AE30" s="1379" t="s">
        <v>2188</v>
      </c>
      <c r="AF30" s="1379" t="s">
        <v>24</v>
      </c>
      <c r="AG30" s="1379">
        <f>IF(X30&gt;=1,(AB30*12+AD30)-(X30*12+Z30)+1,"")</f>
        <v>10</v>
      </c>
      <c r="AH30" s="1381" t="s">
        <v>38</v>
      </c>
      <c r="AI30" s="1383" t="str">
        <f>'別紙様式2-3（６月以降分）'!AI30</f>
        <v/>
      </c>
      <c r="AJ30" s="1564" t="str">
        <f>'別紙様式2-3（６月以降分）'!AJ30</f>
        <v/>
      </c>
      <c r="AK30" s="1566">
        <f>'別紙様式2-3（６月以降分）'!AK30</f>
        <v>0</v>
      </c>
      <c r="AL30" s="1568" t="str">
        <f>IF('別紙様式2-3（６月以降分）'!AL30="","",'別紙様式2-3（６月以降分）'!AL30)</f>
        <v/>
      </c>
      <c r="AM30" s="1559">
        <f>'別紙様式2-3（６月以降分）'!AM30</f>
        <v>0</v>
      </c>
      <c r="AN30" s="1561" t="str">
        <f>IF('別紙様式2-3（６月以降分）'!AN30="","",'別紙様式2-3（６月以降分）'!AN30)</f>
        <v/>
      </c>
      <c r="AO30" s="1395" t="str">
        <f>IF('別紙様式2-3（６月以降分）'!AO30="","",'別紙様式2-3（６月以降分）'!AO30)</f>
        <v/>
      </c>
      <c r="AP30" s="1359" t="str">
        <f>IF('別紙様式2-3（６月以降分）'!AP30="","",'別紙様式2-3（６月以降分）'!AP30)</f>
        <v/>
      </c>
      <c r="AQ30" s="1395" t="str">
        <f>IF('別紙様式2-3（６月以降分）'!AQ30="","",'別紙様式2-3（６月以降分）'!AQ30)</f>
        <v/>
      </c>
      <c r="AR30" s="1535" t="str">
        <f>IF('別紙様式2-3（６月以降分）'!AR30="","",'別紙様式2-3（６月以降分）'!AR30)</f>
        <v/>
      </c>
      <c r="AS30" s="1555"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2" t="str">
        <f>IFERROR(VLOOKUP(K30,【参考】数式用!$AJ$2:$AK$24,2,FALSE),"")</f>
        <v>介護老人福祉施設</v>
      </c>
      <c r="AZ30" s="596"/>
      <c r="BE30" s="440"/>
      <c r="BF30" s="1335" t="str">
        <f>G30</f>
        <v>千葉県</v>
      </c>
      <c r="BG30" s="1335"/>
      <c r="BH30" s="1335"/>
    </row>
    <row r="31" spans="1:60" ht="15" customHeight="1">
      <c r="A31" s="1314"/>
      <c r="B31" s="1301"/>
      <c r="C31" s="1302"/>
      <c r="D31" s="1302"/>
      <c r="E31" s="1302"/>
      <c r="F31" s="1303"/>
      <c r="G31" s="1268"/>
      <c r="H31" s="1268"/>
      <c r="I31" s="1268"/>
      <c r="J31" s="1423"/>
      <c r="K31" s="1268"/>
      <c r="L31" s="1454"/>
      <c r="M31" s="1463"/>
      <c r="N31" s="1399" t="str">
        <f>IF('別紙様式2-2（４・５月分）'!Q27="","",'別紙様式2-2（４・５月分）'!Q27)</f>
        <v/>
      </c>
      <c r="O31" s="1426"/>
      <c r="P31" s="1432"/>
      <c r="Q31" s="1433"/>
      <c r="R31" s="1434"/>
      <c r="S31" s="1436"/>
      <c r="T31" s="1438"/>
      <c r="U31" s="1573"/>
      <c r="V31" s="1442"/>
      <c r="W31" s="1444"/>
      <c r="X31" s="1571"/>
      <c r="Y31" s="1380"/>
      <c r="Z31" s="1571"/>
      <c r="AA31" s="1380"/>
      <c r="AB31" s="1571"/>
      <c r="AC31" s="1380"/>
      <c r="AD31" s="1571"/>
      <c r="AE31" s="1380"/>
      <c r="AF31" s="1380"/>
      <c r="AG31" s="1380"/>
      <c r="AH31" s="1382"/>
      <c r="AI31" s="1384"/>
      <c r="AJ31" s="1565"/>
      <c r="AK31" s="1567"/>
      <c r="AL31" s="1569"/>
      <c r="AM31" s="1560"/>
      <c r="AN31" s="1562"/>
      <c r="AO31" s="1396"/>
      <c r="AP31" s="1563"/>
      <c r="AQ31" s="1396"/>
      <c r="AR31" s="1536"/>
      <c r="AS31" s="1556"/>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1"/>
      <c r="C32" s="1302"/>
      <c r="D32" s="1302"/>
      <c r="E32" s="1302"/>
      <c r="F32" s="1303"/>
      <c r="G32" s="1268"/>
      <c r="H32" s="1268"/>
      <c r="I32" s="1268"/>
      <c r="J32" s="1423"/>
      <c r="K32" s="1268"/>
      <c r="L32" s="1454"/>
      <c r="M32" s="1463"/>
      <c r="N32" s="1400"/>
      <c r="O32" s="1427"/>
      <c r="P32" s="1401" t="s">
        <v>2287</v>
      </c>
      <c r="Q32" s="1460" t="str">
        <f>IFERROR(VLOOKUP('別紙様式2-2（４・５月分）'!AR26,【参考】数式用!$AT$5:$AV$22,3,FALSE),"")</f>
        <v/>
      </c>
      <c r="R32" s="1405" t="s">
        <v>2207</v>
      </c>
      <c r="S32" s="1407" t="str">
        <f>IFERROR(VLOOKUP(K30,【参考】数式用!$A$5:$AB$27,MATCH(Q32,【参考】数式用!$B$4:$AB$4,0)+1,0),"")</f>
        <v/>
      </c>
      <c r="T32" s="1409" t="s">
        <v>2285</v>
      </c>
      <c r="U32" s="1557"/>
      <c r="V32" s="1413" t="str">
        <f>IFERROR(VLOOKUP(K30,【参考】数式用!$A$5:$AB$27,MATCH(U32,【参考】数式用!$B$4:$AB$4,0)+1,0),"")</f>
        <v/>
      </c>
      <c r="W32" s="1415" t="s">
        <v>19</v>
      </c>
      <c r="X32" s="1553"/>
      <c r="Y32" s="1365" t="s">
        <v>10</v>
      </c>
      <c r="Z32" s="1553"/>
      <c r="AA32" s="1365" t="s">
        <v>45</v>
      </c>
      <c r="AB32" s="1553"/>
      <c r="AC32" s="1365" t="s">
        <v>10</v>
      </c>
      <c r="AD32" s="1553"/>
      <c r="AE32" s="1365" t="s">
        <v>2188</v>
      </c>
      <c r="AF32" s="1365" t="s">
        <v>24</v>
      </c>
      <c r="AG32" s="1365" t="str">
        <f>IF(X32&gt;=1,(AB32*12+AD32)-(X32*12+Z32)+1,"")</f>
        <v/>
      </c>
      <c r="AH32" s="1367" t="s">
        <v>38</v>
      </c>
      <c r="AI32" s="1489" t="str">
        <f t="shared" ref="AI32" si="11">IFERROR(ROUNDDOWN(ROUND(L30*V32,0)*M30,0)*AG32,"")</f>
        <v/>
      </c>
      <c r="AJ32" s="1547" t="str">
        <f>IFERROR(ROUNDDOWN(ROUND((L30*(V32-AX30)),0)*M30,0)*AG32,"")</f>
        <v/>
      </c>
      <c r="AK32" s="1373"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9"/>
      <c r="AP32" s="1545"/>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315"/>
      <c r="B33" s="1419"/>
      <c r="C33" s="1420"/>
      <c r="D33" s="1420"/>
      <c r="E33" s="1420"/>
      <c r="F33" s="1421"/>
      <c r="G33" s="1269"/>
      <c r="H33" s="1269"/>
      <c r="I33" s="1269"/>
      <c r="J33" s="1424"/>
      <c r="K33" s="1269"/>
      <c r="L33" s="1455"/>
      <c r="M33" s="1464"/>
      <c r="N33" s="662" t="str">
        <f>IF('別紙様式2-2（４・５月分）'!Q28="","",'別紙様式2-2（４・５月分）'!Q28)</f>
        <v/>
      </c>
      <c r="O33" s="1428"/>
      <c r="P33" s="1402"/>
      <c r="Q33" s="1461"/>
      <c r="R33" s="1406"/>
      <c r="S33" s="1408"/>
      <c r="T33" s="1410"/>
      <c r="U33" s="1558"/>
      <c r="V33" s="1414"/>
      <c r="W33" s="1416"/>
      <c r="X33" s="1554"/>
      <c r="Y33" s="1366"/>
      <c r="Z33" s="1554"/>
      <c r="AA33" s="1366"/>
      <c r="AB33" s="1554"/>
      <c r="AC33" s="1366"/>
      <c r="AD33" s="1554"/>
      <c r="AE33" s="1366"/>
      <c r="AF33" s="1366"/>
      <c r="AG33" s="1366"/>
      <c r="AH33" s="1368"/>
      <c r="AI33" s="1490"/>
      <c r="AJ33" s="1548"/>
      <c r="AK33" s="1374"/>
      <c r="AL33" s="1550"/>
      <c r="AM33" s="1552"/>
      <c r="AN33" s="1544"/>
      <c r="AO33" s="1530"/>
      <c r="AP33" s="1546"/>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1">
        <f>IF(基本情報入力シート!C59="","",基本情報入力シート!C59)</f>
        <v>1334567893</v>
      </c>
      <c r="C34" s="1302"/>
      <c r="D34" s="1302"/>
      <c r="E34" s="1302"/>
      <c r="F34" s="1303"/>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423"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25">
        <f>IF(SUM('別紙様式2-2（４・５月分）'!R29:R31)=0,"",SUM('別紙様式2-2（４・５月分）'!R29:R31))</f>
        <v>0.10600000000000001</v>
      </c>
      <c r="P34" s="1429" t="str">
        <f>IFERROR(VLOOKUP('別紙様式2-2（４・５月分）'!AR29,【参考】数式用!$AT$5:$AU$22,2,FALSE),"")</f>
        <v>新加算Ⅴ（３）</v>
      </c>
      <c r="Q34" s="1430"/>
      <c r="R34" s="1431"/>
      <c r="S34" s="1435">
        <f>IFERROR(VLOOKUP(K34,【参考】数式用!$A$5:$AB$27,MATCH(P34,【参考】数式用!$B$4:$AB$4,0)+1,0),"")</f>
        <v>0.12000000000000001</v>
      </c>
      <c r="T34" s="1437" t="s">
        <v>2210</v>
      </c>
      <c r="U34" s="1572" t="str">
        <f>IF('別紙様式2-3（６月以降分）'!U34="","",'別紙様式2-3（６月以降分）'!U34)</f>
        <v>新加算Ⅱ</v>
      </c>
      <c r="V34" s="1441">
        <f>IFERROR(VLOOKUP(K34,【参考】数式用!$A$5:$AB$27,MATCH(U34,【参考】数式用!$B$4:$AB$4,0)+1,0),"")</f>
        <v>0.13600000000000001</v>
      </c>
      <c r="W34" s="1443" t="s">
        <v>19</v>
      </c>
      <c r="X34" s="1570">
        <f>'別紙様式2-3（６月以降分）'!X34</f>
        <v>6</v>
      </c>
      <c r="Y34" s="1379" t="s">
        <v>10</v>
      </c>
      <c r="Z34" s="1570">
        <f>'別紙様式2-3（６月以降分）'!Z34</f>
        <v>6</v>
      </c>
      <c r="AA34" s="1379" t="s">
        <v>45</v>
      </c>
      <c r="AB34" s="1570">
        <f>'別紙様式2-3（６月以降分）'!AB34</f>
        <v>7</v>
      </c>
      <c r="AC34" s="1379" t="s">
        <v>10</v>
      </c>
      <c r="AD34" s="1570">
        <f>'別紙様式2-3（６月以降分）'!AD34</f>
        <v>3</v>
      </c>
      <c r="AE34" s="1379" t="s">
        <v>2188</v>
      </c>
      <c r="AF34" s="1379" t="s">
        <v>24</v>
      </c>
      <c r="AG34" s="1379">
        <f>IF(X34&gt;=1,(AB34*12+AD34)-(X34*12+Z34)+1,"")</f>
        <v>10</v>
      </c>
      <c r="AH34" s="1381" t="s">
        <v>38</v>
      </c>
      <c r="AI34" s="1383">
        <f>'別紙様式2-3（６月以降分）'!AI34</f>
        <v>28105480</v>
      </c>
      <c r="AJ34" s="1564">
        <f>'別紙様式2-3（６月以降分）'!AJ34</f>
        <v>10952870</v>
      </c>
      <c r="AK34" s="1566">
        <f>'別紙様式2-3（６月以降分）'!AK34</f>
        <v>9299610</v>
      </c>
      <c r="AL34" s="1568" t="str">
        <f>IF('別紙様式2-3（６月以降分）'!AL34="","",'別紙様式2-3（６月以降分）'!AL34)</f>
        <v/>
      </c>
      <c r="AM34" s="1559">
        <f>'別紙様式2-3（６月以降分）'!AM34</f>
        <v>3306520</v>
      </c>
      <c r="AN34" s="1561" t="str">
        <f>IF('別紙様式2-3（６月以降分）'!AN34="","",'別紙様式2-3（６月以降分）'!AN34)</f>
        <v>○</v>
      </c>
      <c r="AO34" s="1395" t="str">
        <f>IF('別紙様式2-3（６月以降分）'!AO34="","",'別紙様式2-3（６月以降分）'!AO34)</f>
        <v>○</v>
      </c>
      <c r="AP34" s="1359" t="str">
        <f>IF('別紙様式2-3（６月以降分）'!AP34="","",'別紙様式2-3（６月以降分）'!AP34)</f>
        <v/>
      </c>
      <c r="AQ34" s="1395" t="str">
        <f>IF('別紙様式2-3（６月以降分）'!AQ34="","",'別紙様式2-3（６月以降分）'!AQ34)</f>
        <v>令和６年度中に満たす</v>
      </c>
      <c r="AR34" s="1535">
        <f>IF('別紙様式2-3（６月以降分）'!AR34="","",'別紙様式2-3（６月以降分）'!AR34)</f>
        <v>1</v>
      </c>
      <c r="AS34" s="1555"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314"/>
      <c r="B35" s="1301"/>
      <c r="C35" s="1302"/>
      <c r="D35" s="1302"/>
      <c r="E35" s="1302"/>
      <c r="F35" s="1303"/>
      <c r="G35" s="1268"/>
      <c r="H35" s="1268"/>
      <c r="I35" s="1268"/>
      <c r="J35" s="1423"/>
      <c r="K35" s="1268"/>
      <c r="L35" s="1454"/>
      <c r="M35" s="1456"/>
      <c r="N35" s="1399" t="str">
        <f>IF('別紙様式2-2（４・５月分）'!Q30="","",'別紙様式2-2（４・５月分）'!Q30)</f>
        <v>特定加算Ⅱ</v>
      </c>
      <c r="O35" s="1426"/>
      <c r="P35" s="1432"/>
      <c r="Q35" s="1433"/>
      <c r="R35" s="1434"/>
      <c r="S35" s="1436"/>
      <c r="T35" s="1438"/>
      <c r="U35" s="1573"/>
      <c r="V35" s="1442"/>
      <c r="W35" s="1444"/>
      <c r="X35" s="1571"/>
      <c r="Y35" s="1380"/>
      <c r="Z35" s="1571"/>
      <c r="AA35" s="1380"/>
      <c r="AB35" s="1571"/>
      <c r="AC35" s="1380"/>
      <c r="AD35" s="1571"/>
      <c r="AE35" s="1380"/>
      <c r="AF35" s="1380"/>
      <c r="AG35" s="1380"/>
      <c r="AH35" s="1382"/>
      <c r="AI35" s="1384"/>
      <c r="AJ35" s="1565"/>
      <c r="AK35" s="1567"/>
      <c r="AL35" s="1569"/>
      <c r="AM35" s="1560"/>
      <c r="AN35" s="1562"/>
      <c r="AO35" s="1396"/>
      <c r="AP35" s="1563"/>
      <c r="AQ35" s="1396"/>
      <c r="AR35" s="1536"/>
      <c r="AS35" s="1556"/>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1"/>
      <c r="C36" s="1302"/>
      <c r="D36" s="1302"/>
      <c r="E36" s="1302"/>
      <c r="F36" s="1303"/>
      <c r="G36" s="1268"/>
      <c r="H36" s="1268"/>
      <c r="I36" s="1268"/>
      <c r="J36" s="1423"/>
      <c r="K36" s="1268"/>
      <c r="L36" s="1454"/>
      <c r="M36" s="1456"/>
      <c r="N36" s="1400"/>
      <c r="O36" s="1427"/>
      <c r="P36" s="1401" t="s">
        <v>2196</v>
      </c>
      <c r="Q36" s="1460" t="str">
        <f>IFERROR(VLOOKUP('別紙様式2-2（４・５月分）'!AR29,【参考】数式用!$AT$5:$AV$22,3,FALSE),"")</f>
        <v xml:space="preserve"> </v>
      </c>
      <c r="R36" s="1405" t="s">
        <v>2207</v>
      </c>
      <c r="S36" s="1445" t="str">
        <f>IFERROR(VLOOKUP(K34,【参考】数式用!$A$5:$AB$27,MATCH(Q36,【参考】数式用!$B$4:$AB$4,0)+1,0),"")</f>
        <v/>
      </c>
      <c r="T36" s="1409" t="s">
        <v>2285</v>
      </c>
      <c r="U36" s="1557"/>
      <c r="V36" s="1413" t="str">
        <f>IFERROR(VLOOKUP(K34,【参考】数式用!$A$5:$AB$27,MATCH(U36,【参考】数式用!$B$4:$AB$4,0)+1,0),"")</f>
        <v/>
      </c>
      <c r="W36" s="1415" t="s">
        <v>19</v>
      </c>
      <c r="X36" s="1553"/>
      <c r="Y36" s="1365" t="s">
        <v>10</v>
      </c>
      <c r="Z36" s="1553"/>
      <c r="AA36" s="1365" t="s">
        <v>45</v>
      </c>
      <c r="AB36" s="1553"/>
      <c r="AC36" s="1365" t="s">
        <v>10</v>
      </c>
      <c r="AD36" s="1553"/>
      <c r="AE36" s="1365" t="s">
        <v>2188</v>
      </c>
      <c r="AF36" s="1365" t="s">
        <v>24</v>
      </c>
      <c r="AG36" s="1365" t="str">
        <f>IF(X36&gt;=1,(AB36*12+AD36)-(X36*12+Z36)+1,"")</f>
        <v/>
      </c>
      <c r="AH36" s="1367" t="s">
        <v>38</v>
      </c>
      <c r="AI36" s="1489" t="str">
        <f t="shared" ref="AI36" si="15">IFERROR(ROUNDDOWN(ROUND(L34*V36,0)*M34,0)*AG36,"")</f>
        <v/>
      </c>
      <c r="AJ36" s="1547" t="str">
        <f>IFERROR(ROUNDDOWN(ROUND((L34*(V36-AX34)),0)*M34,0)*AG36,"")</f>
        <v/>
      </c>
      <c r="AK36" s="1373"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9"/>
      <c r="AP36" s="1545"/>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315"/>
      <c r="B37" s="1419"/>
      <c r="C37" s="1509"/>
      <c r="D37" s="1420"/>
      <c r="E37" s="1420"/>
      <c r="F37" s="1421"/>
      <c r="G37" s="1269"/>
      <c r="H37" s="1269"/>
      <c r="I37" s="1269"/>
      <c r="J37" s="1424"/>
      <c r="K37" s="1269"/>
      <c r="L37" s="1455"/>
      <c r="M37" s="1457"/>
      <c r="N37" s="662" t="str">
        <f>IF('別紙様式2-2（４・５月分）'!Q31="","",'別紙様式2-2（４・５月分）'!Q31)</f>
        <v>ベア加算なし</v>
      </c>
      <c r="O37" s="1428"/>
      <c r="P37" s="1402"/>
      <c r="Q37" s="1461"/>
      <c r="R37" s="1406"/>
      <c r="S37" s="1408"/>
      <c r="T37" s="1410"/>
      <c r="U37" s="1558"/>
      <c r="V37" s="1414"/>
      <c r="W37" s="1416"/>
      <c r="X37" s="1554"/>
      <c r="Y37" s="1366"/>
      <c r="Z37" s="1554"/>
      <c r="AA37" s="1366"/>
      <c r="AB37" s="1554"/>
      <c r="AC37" s="1366"/>
      <c r="AD37" s="1554"/>
      <c r="AE37" s="1366"/>
      <c r="AF37" s="1366"/>
      <c r="AG37" s="1366"/>
      <c r="AH37" s="1368"/>
      <c r="AI37" s="1490"/>
      <c r="AJ37" s="1548"/>
      <c r="AK37" s="1374"/>
      <c r="AL37" s="1550"/>
      <c r="AM37" s="1552"/>
      <c r="AN37" s="1544"/>
      <c r="AO37" s="1530"/>
      <c r="AP37" s="1546"/>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313">
        <v>7</v>
      </c>
      <c r="B38" s="1298">
        <f>IF(基本情報入力シート!C60="","",基本情報入力シート!C60)</f>
        <v>1334567894</v>
      </c>
      <c r="C38" s="1299"/>
      <c r="D38" s="1299"/>
      <c r="E38" s="1299"/>
      <c r="F38" s="1300"/>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422" t="str">
        <f>IF(基本情報入力シート!X60="","",基本情報入力シート!X60)</f>
        <v>介護老人福祉施設○○園</v>
      </c>
      <c r="K38" s="1267"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25">
        <f>IF(SUM('別紙様式2-2（４・５月分）'!R32:R34)=0,"",SUM('別紙様式2-2（４・５月分）'!R32:R34))</f>
        <v>5.6000000000000001E-2</v>
      </c>
      <c r="P38" s="1429" t="str">
        <f>IFERROR(VLOOKUP('別紙様式2-2（４・５月分）'!AR32,【参考】数式用!$AT$5:$AU$22,2,FALSE),"")</f>
        <v>新加算Ⅴ（12）</v>
      </c>
      <c r="Q38" s="1430"/>
      <c r="R38" s="1431"/>
      <c r="S38" s="1435">
        <f>IFERROR(VLOOKUP(K38,【参考】数式用!$A$5:$AB$27,MATCH(P38,【参考】数式用!$B$4:$AB$4,0)+1,0),"")</f>
        <v>7.0000000000000007E-2</v>
      </c>
      <c r="T38" s="1437" t="s">
        <v>2210</v>
      </c>
      <c r="U38" s="1572" t="str">
        <f>IF('別紙様式2-3（６月以降分）'!U38="","",'別紙様式2-3（６月以降分）'!U38)</f>
        <v>新加算Ⅱ</v>
      </c>
      <c r="V38" s="1441">
        <f>IFERROR(VLOOKUP(K38,【参考】数式用!$A$5:$AB$27,MATCH(U38,【参考】数式用!$B$4:$AB$4,0)+1,0),"")</f>
        <v>0.13600000000000001</v>
      </c>
      <c r="W38" s="1443" t="s">
        <v>19</v>
      </c>
      <c r="X38" s="1570">
        <f>'別紙様式2-3（６月以降分）'!X38</f>
        <v>6</v>
      </c>
      <c r="Y38" s="1379" t="s">
        <v>10</v>
      </c>
      <c r="Z38" s="1570">
        <f>'別紙様式2-3（６月以降分）'!Z38</f>
        <v>6</v>
      </c>
      <c r="AA38" s="1379" t="s">
        <v>45</v>
      </c>
      <c r="AB38" s="1570">
        <f>'別紙様式2-3（６月以降分）'!AB38</f>
        <v>7</v>
      </c>
      <c r="AC38" s="1379" t="s">
        <v>10</v>
      </c>
      <c r="AD38" s="1570">
        <f>'別紙様式2-3（６月以降分）'!AD38</f>
        <v>3</v>
      </c>
      <c r="AE38" s="1379" t="s">
        <v>2188</v>
      </c>
      <c r="AF38" s="1379" t="s">
        <v>24</v>
      </c>
      <c r="AG38" s="1379">
        <f>IF(X38&gt;=1,(AB38*12+AD38)-(X38*12+Z38)+1,"")</f>
        <v>10</v>
      </c>
      <c r="AH38" s="1381" t="s">
        <v>38</v>
      </c>
      <c r="AI38" s="1383">
        <f>'別紙様式2-3（６月以降分）'!AI38</f>
        <v>3490720</v>
      </c>
      <c r="AJ38" s="1564">
        <f>'別紙様式2-3（６月以降分）'!AJ38</f>
        <v>2643710</v>
      </c>
      <c r="AK38" s="1566">
        <f>'別紙様式2-3（６月以降分）'!AK38</f>
        <v>1155015</v>
      </c>
      <c r="AL38" s="1568" t="str">
        <f>IF('別紙様式2-3（６月以降分）'!AL38="","",'別紙様式2-3（６月以降分）'!AL38)</f>
        <v/>
      </c>
      <c r="AM38" s="1559">
        <f>'別紙様式2-3（６月以降分）'!AM38</f>
        <v>410670</v>
      </c>
      <c r="AN38" s="1561" t="str">
        <f>IF('別紙様式2-3（６月以降分）'!AN38="","",'別紙様式2-3（６月以降分）'!AN38)</f>
        <v>○</v>
      </c>
      <c r="AO38" s="1395" t="str">
        <f>IF('別紙様式2-3（６月以降分）'!AO38="","",'別紙様式2-3（６月以降分）'!AO38)</f>
        <v>令和６年度中に満たす</v>
      </c>
      <c r="AP38" s="1359" t="str">
        <f>IF('別紙様式2-3（６月以降分）'!AP38="","",'別紙様式2-3（６月以降分）'!AP38)</f>
        <v/>
      </c>
      <c r="AQ38" s="1395" t="str">
        <f>IF('別紙様式2-3（６月以降分）'!AQ38="","",'別紙様式2-3（６月以降分）'!AQ38)</f>
        <v>令和６年度中に満たす</v>
      </c>
      <c r="AR38" s="1535" t="str">
        <f>IF('別紙様式2-3（６月以降分）'!AR38="","",'別紙様式2-3（６月以降分）'!AR38)</f>
        <v/>
      </c>
      <c r="AS38" s="1555"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2" t="str">
        <f>IFERROR(VLOOKUP(K38,【参考】数式用!$AJ$2:$AK$24,2,FALSE),"")</f>
        <v>介護予防_短期入所生活介護</v>
      </c>
      <c r="AZ38" s="596"/>
      <c r="BE38" s="440"/>
      <c r="BF38" s="1335" t="str">
        <f>G38</f>
        <v>千葉県</v>
      </c>
      <c r="BG38" s="1335"/>
      <c r="BH38" s="1335"/>
    </row>
    <row r="39" spans="1:60" ht="15" customHeight="1">
      <c r="A39" s="1314"/>
      <c r="B39" s="1301"/>
      <c r="C39" s="1302"/>
      <c r="D39" s="1302"/>
      <c r="E39" s="1302"/>
      <c r="F39" s="1303"/>
      <c r="G39" s="1268"/>
      <c r="H39" s="1268"/>
      <c r="I39" s="1268"/>
      <c r="J39" s="1423"/>
      <c r="K39" s="1268"/>
      <c r="L39" s="1454"/>
      <c r="M39" s="1463"/>
      <c r="N39" s="1399" t="str">
        <f>IF('別紙様式2-2（４・５月分）'!Q33="","",'別紙様式2-2（４・５月分）'!Q33)</f>
        <v>特定加算Ⅱ</v>
      </c>
      <c r="O39" s="1426"/>
      <c r="P39" s="1432"/>
      <c r="Q39" s="1433"/>
      <c r="R39" s="1434"/>
      <c r="S39" s="1436"/>
      <c r="T39" s="1438"/>
      <c r="U39" s="1573"/>
      <c r="V39" s="1442"/>
      <c r="W39" s="1444"/>
      <c r="X39" s="1571"/>
      <c r="Y39" s="1380"/>
      <c r="Z39" s="1571"/>
      <c r="AA39" s="1380"/>
      <c r="AB39" s="1571"/>
      <c r="AC39" s="1380"/>
      <c r="AD39" s="1571"/>
      <c r="AE39" s="1380"/>
      <c r="AF39" s="1380"/>
      <c r="AG39" s="1380"/>
      <c r="AH39" s="1382"/>
      <c r="AI39" s="1384"/>
      <c r="AJ39" s="1565"/>
      <c r="AK39" s="1567"/>
      <c r="AL39" s="1569"/>
      <c r="AM39" s="1560"/>
      <c r="AN39" s="1562"/>
      <c r="AO39" s="1396"/>
      <c r="AP39" s="1563"/>
      <c r="AQ39" s="1396"/>
      <c r="AR39" s="1536"/>
      <c r="AS39" s="1556"/>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1"/>
      <c r="C40" s="1302"/>
      <c r="D40" s="1302"/>
      <c r="E40" s="1302"/>
      <c r="F40" s="1303"/>
      <c r="G40" s="1268"/>
      <c r="H40" s="1268"/>
      <c r="I40" s="1268"/>
      <c r="J40" s="1423"/>
      <c r="K40" s="1268"/>
      <c r="L40" s="1454"/>
      <c r="M40" s="1463"/>
      <c r="N40" s="1400"/>
      <c r="O40" s="1427"/>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57"/>
      <c r="V40" s="1413" t="str">
        <f>IFERROR(VLOOKUP(K38,【参考】数式用!$A$5:$AB$27,MATCH(U40,【参考】数式用!$B$4:$AB$4,0)+1,0),"")</f>
        <v/>
      </c>
      <c r="W40" s="1415" t="s">
        <v>19</v>
      </c>
      <c r="X40" s="1553"/>
      <c r="Y40" s="1365" t="s">
        <v>10</v>
      </c>
      <c r="Z40" s="1553"/>
      <c r="AA40" s="1365" t="s">
        <v>45</v>
      </c>
      <c r="AB40" s="1553"/>
      <c r="AC40" s="1365" t="s">
        <v>10</v>
      </c>
      <c r="AD40" s="1553"/>
      <c r="AE40" s="1365" t="s">
        <v>2188</v>
      </c>
      <c r="AF40" s="1365" t="s">
        <v>24</v>
      </c>
      <c r="AG40" s="1365" t="str">
        <f>IF(X40&gt;=1,(AB40*12+AD40)-(X40*12+Z40)+1,"")</f>
        <v/>
      </c>
      <c r="AH40" s="1367" t="s">
        <v>38</v>
      </c>
      <c r="AI40" s="1489" t="str">
        <f t="shared" ref="AI40" si="19">IFERROR(ROUNDDOWN(ROUND(L38*V40,0)*M38,0)*AG40,"")</f>
        <v/>
      </c>
      <c r="AJ40" s="1547" t="str">
        <f>IFERROR(ROUNDDOWN(ROUND((L38*(V40-AX38)),0)*M38,0)*AG40,"")</f>
        <v/>
      </c>
      <c r="AK40" s="1373"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9"/>
      <c r="AP40" s="1545"/>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315"/>
      <c r="B41" s="1419"/>
      <c r="C41" s="1420"/>
      <c r="D41" s="1420"/>
      <c r="E41" s="1420"/>
      <c r="F41" s="1421"/>
      <c r="G41" s="1269"/>
      <c r="H41" s="1269"/>
      <c r="I41" s="1269"/>
      <c r="J41" s="1424"/>
      <c r="K41" s="1269"/>
      <c r="L41" s="1455"/>
      <c r="M41" s="1464"/>
      <c r="N41" s="662" t="str">
        <f>IF('別紙様式2-2（４・５月分）'!Q34="","",'別紙様式2-2（４・５月分）'!Q34)</f>
        <v>ベア加算なし</v>
      </c>
      <c r="O41" s="1428"/>
      <c r="P41" s="1402"/>
      <c r="Q41" s="1461"/>
      <c r="R41" s="1406"/>
      <c r="S41" s="1408"/>
      <c r="T41" s="1410"/>
      <c r="U41" s="1558"/>
      <c r="V41" s="1414"/>
      <c r="W41" s="1416"/>
      <c r="X41" s="1554"/>
      <c r="Y41" s="1366"/>
      <c r="Z41" s="1554"/>
      <c r="AA41" s="1366"/>
      <c r="AB41" s="1554"/>
      <c r="AC41" s="1366"/>
      <c r="AD41" s="1554"/>
      <c r="AE41" s="1366"/>
      <c r="AF41" s="1366"/>
      <c r="AG41" s="1366"/>
      <c r="AH41" s="1368"/>
      <c r="AI41" s="1490"/>
      <c r="AJ41" s="1548"/>
      <c r="AK41" s="1374"/>
      <c r="AL41" s="1550"/>
      <c r="AM41" s="1552"/>
      <c r="AN41" s="1544"/>
      <c r="AO41" s="1530"/>
      <c r="AP41" s="1546"/>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2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25" t="str">
        <f>IF(SUM('別紙様式2-2（４・５月分）'!R35:R37)=0,"",SUM('別紙様式2-2（４・５月分）'!R35:R37))</f>
        <v/>
      </c>
      <c r="P42" s="1429" t="str">
        <f>IFERROR(VLOOKUP('別紙様式2-2（４・５月分）'!AR35,【参考】数式用!$AT$5:$AU$22,2,FALSE),"")</f>
        <v/>
      </c>
      <c r="Q42" s="1430"/>
      <c r="R42" s="1431"/>
      <c r="S42" s="1435" t="str">
        <f>IFERROR(VLOOKUP(K42,【参考】数式用!$A$5:$AB$27,MATCH(P42,【参考】数式用!$B$4:$AB$4,0)+1,0),"")</f>
        <v/>
      </c>
      <c r="T42" s="1437" t="s">
        <v>2275</v>
      </c>
      <c r="U42" s="1572" t="str">
        <f>IF('別紙様式2-3（６月以降分）'!U42="","",'別紙様式2-3（６月以降分）'!U42)</f>
        <v/>
      </c>
      <c r="V42" s="1441" t="str">
        <f>IFERROR(VLOOKUP(K42,【参考】数式用!$A$5:$AB$27,MATCH(U42,【参考】数式用!$B$4:$AB$4,0)+1,0),"")</f>
        <v/>
      </c>
      <c r="W42" s="1443" t="s">
        <v>19</v>
      </c>
      <c r="X42" s="1570">
        <f>'別紙様式2-3（６月以降分）'!X42</f>
        <v>6</v>
      </c>
      <c r="Y42" s="1379" t="s">
        <v>10</v>
      </c>
      <c r="Z42" s="1570">
        <f>'別紙様式2-3（６月以降分）'!Z42</f>
        <v>6</v>
      </c>
      <c r="AA42" s="1379" t="s">
        <v>45</v>
      </c>
      <c r="AB42" s="1570">
        <f>'別紙様式2-3（６月以降分）'!AB42</f>
        <v>7</v>
      </c>
      <c r="AC42" s="1379" t="s">
        <v>10</v>
      </c>
      <c r="AD42" s="1570">
        <f>'別紙様式2-3（６月以降分）'!AD42</f>
        <v>3</v>
      </c>
      <c r="AE42" s="1379" t="s">
        <v>2188</v>
      </c>
      <c r="AF42" s="1379" t="s">
        <v>24</v>
      </c>
      <c r="AG42" s="1379">
        <f>IF(X42&gt;=1,(AB42*12+AD42)-(X42*12+Z42)+1,"")</f>
        <v>10</v>
      </c>
      <c r="AH42" s="1381" t="s">
        <v>38</v>
      </c>
      <c r="AI42" s="1383" t="str">
        <f>'別紙様式2-3（６月以降分）'!AI42</f>
        <v/>
      </c>
      <c r="AJ42" s="1564" t="str">
        <f>'別紙様式2-3（６月以降分）'!AJ42</f>
        <v/>
      </c>
      <c r="AK42" s="1566">
        <f>'別紙様式2-3（６月以降分）'!AK42</f>
        <v>0</v>
      </c>
      <c r="AL42" s="1568" t="str">
        <f>IF('別紙様式2-3（６月以降分）'!AL42="","",'別紙様式2-3（６月以降分）'!AL42)</f>
        <v/>
      </c>
      <c r="AM42" s="1559">
        <f>'別紙様式2-3（６月以降分）'!AM42</f>
        <v>0</v>
      </c>
      <c r="AN42" s="1561" t="str">
        <f>IF('別紙様式2-3（６月以降分）'!AN42="","",'別紙様式2-3（６月以降分）'!AN42)</f>
        <v/>
      </c>
      <c r="AO42" s="1395" t="str">
        <f>IF('別紙様式2-3（６月以降分）'!AO42="","",'別紙様式2-3（６月以降分）'!AO42)</f>
        <v/>
      </c>
      <c r="AP42" s="1359" t="str">
        <f>IF('別紙様式2-3（６月以降分）'!AP42="","",'別紙様式2-3（６月以降分）'!AP42)</f>
        <v/>
      </c>
      <c r="AQ42" s="1395" t="str">
        <f>IF('別紙様式2-3（６月以降分）'!AQ42="","",'別紙様式2-3（６月以降分）'!AQ42)</f>
        <v/>
      </c>
      <c r="AR42" s="1535" t="str">
        <f>IF('別紙様式2-3（６月以降分）'!AR42="","",'別紙様式2-3（６月以降分）'!AR42)</f>
        <v/>
      </c>
      <c r="AS42" s="1555"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4"/>
      <c r="B43" s="1301"/>
      <c r="C43" s="1302"/>
      <c r="D43" s="1302"/>
      <c r="E43" s="1302"/>
      <c r="F43" s="1303"/>
      <c r="G43" s="1268"/>
      <c r="H43" s="1268"/>
      <c r="I43" s="1268"/>
      <c r="J43" s="1423"/>
      <c r="K43" s="1268"/>
      <c r="L43" s="1454"/>
      <c r="M43" s="1456"/>
      <c r="N43" s="1399" t="str">
        <f>IF('別紙様式2-2（４・５月分）'!Q36="","",'別紙様式2-2（４・５月分）'!Q36)</f>
        <v/>
      </c>
      <c r="O43" s="1426"/>
      <c r="P43" s="1432"/>
      <c r="Q43" s="1433"/>
      <c r="R43" s="1434"/>
      <c r="S43" s="1436"/>
      <c r="T43" s="1438"/>
      <c r="U43" s="1573"/>
      <c r="V43" s="1442"/>
      <c r="W43" s="1444"/>
      <c r="X43" s="1571"/>
      <c r="Y43" s="1380"/>
      <c r="Z43" s="1571"/>
      <c r="AA43" s="1380"/>
      <c r="AB43" s="1571"/>
      <c r="AC43" s="1380"/>
      <c r="AD43" s="1571"/>
      <c r="AE43" s="1380"/>
      <c r="AF43" s="1380"/>
      <c r="AG43" s="1380"/>
      <c r="AH43" s="1382"/>
      <c r="AI43" s="1384"/>
      <c r="AJ43" s="1565"/>
      <c r="AK43" s="1567"/>
      <c r="AL43" s="1569"/>
      <c r="AM43" s="1560"/>
      <c r="AN43" s="1562"/>
      <c r="AO43" s="1396"/>
      <c r="AP43" s="1563"/>
      <c r="AQ43" s="1396"/>
      <c r="AR43" s="1536"/>
      <c r="AS43" s="1556"/>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23"/>
      <c r="K44" s="1268"/>
      <c r="L44" s="1454"/>
      <c r="M44" s="1456"/>
      <c r="N44" s="1400"/>
      <c r="O44" s="1427"/>
      <c r="P44" s="1401" t="s">
        <v>2196</v>
      </c>
      <c r="Q44" s="1460" t="str">
        <f>IFERROR(VLOOKUP('別紙様式2-2（４・５月分）'!AR35,【参考】数式用!$AT$5:$AV$22,3,FALSE),"")</f>
        <v/>
      </c>
      <c r="R44" s="1405" t="s">
        <v>2207</v>
      </c>
      <c r="S44" s="1445" t="str">
        <f>IFERROR(VLOOKUP(K42,【参考】数式用!$A$5:$AB$27,MATCH(Q44,【参考】数式用!$B$4:$AB$4,0)+1,0),"")</f>
        <v/>
      </c>
      <c r="T44" s="1409" t="s">
        <v>2285</v>
      </c>
      <c r="U44" s="1557"/>
      <c r="V44" s="1413" t="str">
        <f>IFERROR(VLOOKUP(K42,【参考】数式用!$A$5:$AB$27,MATCH(U44,【参考】数式用!$B$4:$AB$4,0)+1,0),"")</f>
        <v/>
      </c>
      <c r="W44" s="1415" t="s">
        <v>19</v>
      </c>
      <c r="X44" s="1553"/>
      <c r="Y44" s="1365" t="s">
        <v>10</v>
      </c>
      <c r="Z44" s="1553"/>
      <c r="AA44" s="1365" t="s">
        <v>45</v>
      </c>
      <c r="AB44" s="1553"/>
      <c r="AC44" s="1365" t="s">
        <v>10</v>
      </c>
      <c r="AD44" s="1553"/>
      <c r="AE44" s="1365" t="s">
        <v>2188</v>
      </c>
      <c r="AF44" s="1365" t="s">
        <v>24</v>
      </c>
      <c r="AG44" s="1365" t="str">
        <f>IF(X44&gt;=1,(AB44*12+AD44)-(X44*12+Z44)+1,"")</f>
        <v/>
      </c>
      <c r="AH44" s="1367" t="s">
        <v>38</v>
      </c>
      <c r="AI44" s="1489" t="str">
        <f t="shared" ref="AI44" si="23">IFERROR(ROUNDDOWN(ROUND(L42*V44,0)*M42,0)*AG44,"")</f>
        <v/>
      </c>
      <c r="AJ44" s="1547" t="str">
        <f>IFERROR(ROUNDDOWN(ROUND((L42*(V44-AX42)),0)*M42,0)*AG44,"")</f>
        <v/>
      </c>
      <c r="AK44" s="1373"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9"/>
      <c r="AP44" s="1545"/>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5"/>
      <c r="B45" s="1419"/>
      <c r="C45" s="1420"/>
      <c r="D45" s="1420"/>
      <c r="E45" s="1420"/>
      <c r="F45" s="1421"/>
      <c r="G45" s="1269"/>
      <c r="H45" s="1269"/>
      <c r="I45" s="1269"/>
      <c r="J45" s="1424"/>
      <c r="K45" s="1269"/>
      <c r="L45" s="1455"/>
      <c r="M45" s="1457"/>
      <c r="N45" s="662" t="str">
        <f>IF('別紙様式2-2（４・５月分）'!Q37="","",'別紙様式2-2（４・５月分）'!Q37)</f>
        <v/>
      </c>
      <c r="O45" s="1428"/>
      <c r="P45" s="1402"/>
      <c r="Q45" s="1461"/>
      <c r="R45" s="1406"/>
      <c r="S45" s="1408"/>
      <c r="T45" s="1410"/>
      <c r="U45" s="1558"/>
      <c r="V45" s="1414"/>
      <c r="W45" s="1416"/>
      <c r="X45" s="1554"/>
      <c r="Y45" s="1366"/>
      <c r="Z45" s="1554"/>
      <c r="AA45" s="1366"/>
      <c r="AB45" s="1554"/>
      <c r="AC45" s="1366"/>
      <c r="AD45" s="1554"/>
      <c r="AE45" s="1366"/>
      <c r="AF45" s="1366"/>
      <c r="AG45" s="1366"/>
      <c r="AH45" s="1368"/>
      <c r="AI45" s="1490"/>
      <c r="AJ45" s="1548"/>
      <c r="AK45" s="1374"/>
      <c r="AL45" s="1550"/>
      <c r="AM45" s="1552"/>
      <c r="AN45" s="1544"/>
      <c r="AO45" s="1530"/>
      <c r="AP45" s="1546"/>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3">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2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25" t="str">
        <f>IF(SUM('別紙様式2-2（４・５月分）'!R38:R40)=0,"",SUM('別紙様式2-2（４・５月分）'!R38:R40))</f>
        <v/>
      </c>
      <c r="P46" s="1429" t="str">
        <f>IFERROR(VLOOKUP('別紙様式2-2（４・５月分）'!AR38,【参考】数式用!$AT$5:$AU$22,2,FALSE),"")</f>
        <v/>
      </c>
      <c r="Q46" s="1430"/>
      <c r="R46" s="1431"/>
      <c r="S46" s="1435" t="str">
        <f>IFERROR(VLOOKUP(K46,【参考】数式用!$A$5:$AB$27,MATCH(P46,【参考】数式用!$B$4:$AB$4,0)+1,0),"")</f>
        <v/>
      </c>
      <c r="T46" s="1437" t="s">
        <v>2275</v>
      </c>
      <c r="U46" s="1572" t="str">
        <f>IF('別紙様式2-3（６月以降分）'!U46="","",'別紙様式2-3（６月以降分）'!U46)</f>
        <v/>
      </c>
      <c r="V46" s="1441" t="str">
        <f>IFERROR(VLOOKUP(K46,【参考】数式用!$A$5:$AB$27,MATCH(U46,【参考】数式用!$B$4:$AB$4,0)+1,0),"")</f>
        <v/>
      </c>
      <c r="W46" s="1443" t="s">
        <v>19</v>
      </c>
      <c r="X46" s="1570">
        <f>'別紙様式2-3（６月以降分）'!X46</f>
        <v>6</v>
      </c>
      <c r="Y46" s="1379" t="s">
        <v>10</v>
      </c>
      <c r="Z46" s="1570">
        <f>'別紙様式2-3（６月以降分）'!Z46</f>
        <v>6</v>
      </c>
      <c r="AA46" s="1379" t="s">
        <v>45</v>
      </c>
      <c r="AB46" s="1570">
        <f>'別紙様式2-3（６月以降分）'!AB46</f>
        <v>7</v>
      </c>
      <c r="AC46" s="1379" t="s">
        <v>10</v>
      </c>
      <c r="AD46" s="1570">
        <f>'別紙様式2-3（６月以降分）'!AD46</f>
        <v>3</v>
      </c>
      <c r="AE46" s="1379" t="s">
        <v>2188</v>
      </c>
      <c r="AF46" s="1379" t="s">
        <v>24</v>
      </c>
      <c r="AG46" s="1379">
        <f>IF(X46&gt;=1,(AB46*12+AD46)-(X46*12+Z46)+1,"")</f>
        <v>10</v>
      </c>
      <c r="AH46" s="1381" t="s">
        <v>38</v>
      </c>
      <c r="AI46" s="1383" t="str">
        <f>'別紙様式2-3（６月以降分）'!AI46</f>
        <v/>
      </c>
      <c r="AJ46" s="1564" t="str">
        <f>'別紙様式2-3（６月以降分）'!AJ46</f>
        <v/>
      </c>
      <c r="AK46" s="1566">
        <f>'別紙様式2-3（６月以降分）'!AK46</f>
        <v>0</v>
      </c>
      <c r="AL46" s="1568" t="str">
        <f>IF('別紙様式2-3（６月以降分）'!AL46="","",'別紙様式2-3（６月以降分）'!AL46)</f>
        <v/>
      </c>
      <c r="AM46" s="1559">
        <f>'別紙様式2-3（６月以降分）'!AM46</f>
        <v>0</v>
      </c>
      <c r="AN46" s="1561" t="str">
        <f>IF('別紙様式2-3（６月以降分）'!AN46="","",'別紙様式2-3（６月以降分）'!AN46)</f>
        <v/>
      </c>
      <c r="AO46" s="1395" t="str">
        <f>IF('別紙様式2-3（６月以降分）'!AO46="","",'別紙様式2-3（６月以降分）'!AO46)</f>
        <v/>
      </c>
      <c r="AP46" s="1359" t="str">
        <f>IF('別紙様式2-3（６月以降分）'!AP46="","",'別紙様式2-3（６月以降分）'!AP46)</f>
        <v/>
      </c>
      <c r="AQ46" s="1395" t="str">
        <f>IF('別紙様式2-3（６月以降分）'!AQ46="","",'別紙様式2-3（６月以降分）'!AQ46)</f>
        <v/>
      </c>
      <c r="AR46" s="1535" t="str">
        <f>IF('別紙様式2-3（６月以降分）'!AR46="","",'別紙様式2-3（６月以降分）'!AR46)</f>
        <v/>
      </c>
      <c r="AS46" s="1555"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2" t="str">
        <f>IFERROR(VLOOKUP(K46,【参考】数式用!$AJ$2:$AK$24,2,FALSE),"")</f>
        <v/>
      </c>
      <c r="AZ46" s="596"/>
      <c r="BE46" s="440"/>
      <c r="BF46" s="1335" t="str">
        <f>G46</f>
        <v/>
      </c>
      <c r="BG46" s="1335"/>
      <c r="BH46" s="1335"/>
    </row>
    <row r="47" spans="1:60" ht="15" customHeight="1">
      <c r="A47" s="1314"/>
      <c r="B47" s="1301"/>
      <c r="C47" s="1302"/>
      <c r="D47" s="1302"/>
      <c r="E47" s="1302"/>
      <c r="F47" s="1303"/>
      <c r="G47" s="1268"/>
      <c r="H47" s="1268"/>
      <c r="I47" s="1268"/>
      <c r="J47" s="1423"/>
      <c r="K47" s="1268"/>
      <c r="L47" s="1454"/>
      <c r="M47" s="1463"/>
      <c r="N47" s="1399" t="str">
        <f>IF('別紙様式2-2（４・５月分）'!Q39="","",'別紙様式2-2（４・５月分）'!Q39)</f>
        <v/>
      </c>
      <c r="O47" s="1426"/>
      <c r="P47" s="1432"/>
      <c r="Q47" s="1433"/>
      <c r="R47" s="1434"/>
      <c r="S47" s="1436"/>
      <c r="T47" s="1438"/>
      <c r="U47" s="1573"/>
      <c r="V47" s="1442"/>
      <c r="W47" s="1444"/>
      <c r="X47" s="1571"/>
      <c r="Y47" s="1380"/>
      <c r="Z47" s="1571"/>
      <c r="AA47" s="1380"/>
      <c r="AB47" s="1571"/>
      <c r="AC47" s="1380"/>
      <c r="AD47" s="1571"/>
      <c r="AE47" s="1380"/>
      <c r="AF47" s="1380"/>
      <c r="AG47" s="1380"/>
      <c r="AH47" s="1382"/>
      <c r="AI47" s="1384"/>
      <c r="AJ47" s="1565"/>
      <c r="AK47" s="1567"/>
      <c r="AL47" s="1569"/>
      <c r="AM47" s="1560"/>
      <c r="AN47" s="1562"/>
      <c r="AO47" s="1396"/>
      <c r="AP47" s="1563"/>
      <c r="AQ47" s="1396"/>
      <c r="AR47" s="1536"/>
      <c r="AS47" s="1556"/>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23"/>
      <c r="K48" s="1268"/>
      <c r="L48" s="1454"/>
      <c r="M48" s="1463"/>
      <c r="N48" s="1400"/>
      <c r="O48" s="1427"/>
      <c r="P48" s="1401" t="s">
        <v>2196</v>
      </c>
      <c r="Q48" s="1460" t="str">
        <f>IFERROR(VLOOKUP('別紙様式2-2（４・５月分）'!AR38,【参考】数式用!$AT$5:$AV$22,3,FALSE),"")</f>
        <v/>
      </c>
      <c r="R48" s="1405" t="s">
        <v>2207</v>
      </c>
      <c r="S48" s="1407" t="str">
        <f>IFERROR(VLOOKUP(K46,【参考】数式用!$A$5:$AB$27,MATCH(Q48,【参考】数式用!$B$4:$AB$4,0)+1,0),"")</f>
        <v/>
      </c>
      <c r="T48" s="1409" t="s">
        <v>2285</v>
      </c>
      <c r="U48" s="1557"/>
      <c r="V48" s="1413" t="str">
        <f>IFERROR(VLOOKUP(K46,【参考】数式用!$A$5:$AB$27,MATCH(U48,【参考】数式用!$B$4:$AB$4,0)+1,0),"")</f>
        <v/>
      </c>
      <c r="W48" s="1415" t="s">
        <v>19</v>
      </c>
      <c r="X48" s="1553"/>
      <c r="Y48" s="1365" t="s">
        <v>10</v>
      </c>
      <c r="Z48" s="1553"/>
      <c r="AA48" s="1365" t="s">
        <v>45</v>
      </c>
      <c r="AB48" s="1553"/>
      <c r="AC48" s="1365" t="s">
        <v>10</v>
      </c>
      <c r="AD48" s="1553"/>
      <c r="AE48" s="1365" t="s">
        <v>2188</v>
      </c>
      <c r="AF48" s="1365" t="s">
        <v>24</v>
      </c>
      <c r="AG48" s="1365" t="str">
        <f>IF(X48&gt;=1,(AB48*12+AD48)-(X48*12+Z48)+1,"")</f>
        <v/>
      </c>
      <c r="AH48" s="1367" t="s">
        <v>38</v>
      </c>
      <c r="AI48" s="1489" t="str">
        <f t="shared" ref="AI48" si="27">IFERROR(ROUNDDOWN(ROUND(L46*V48,0)*M46,0)*AG48,"")</f>
        <v/>
      </c>
      <c r="AJ48" s="1547" t="str">
        <f>IFERROR(ROUNDDOWN(ROUND((L46*(V48-AX46)),0)*M46,0)*AG48,"")</f>
        <v/>
      </c>
      <c r="AK48" s="1373"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9"/>
      <c r="AP48" s="1545"/>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5"/>
      <c r="B49" s="1419"/>
      <c r="C49" s="1420"/>
      <c r="D49" s="1420"/>
      <c r="E49" s="1420"/>
      <c r="F49" s="1421"/>
      <c r="G49" s="1269"/>
      <c r="H49" s="1269"/>
      <c r="I49" s="1269"/>
      <c r="J49" s="1424"/>
      <c r="K49" s="1269"/>
      <c r="L49" s="1455"/>
      <c r="M49" s="1464"/>
      <c r="N49" s="662" t="str">
        <f>IF('別紙様式2-2（４・５月分）'!Q40="","",'別紙様式2-2（４・５月分）'!Q40)</f>
        <v/>
      </c>
      <c r="O49" s="1428"/>
      <c r="P49" s="1402"/>
      <c r="Q49" s="1461"/>
      <c r="R49" s="1406"/>
      <c r="S49" s="1408"/>
      <c r="T49" s="1410"/>
      <c r="U49" s="1558"/>
      <c r="V49" s="1414"/>
      <c r="W49" s="1416"/>
      <c r="X49" s="1554"/>
      <c r="Y49" s="1366"/>
      <c r="Z49" s="1554"/>
      <c r="AA49" s="1366"/>
      <c r="AB49" s="1554"/>
      <c r="AC49" s="1366"/>
      <c r="AD49" s="1554"/>
      <c r="AE49" s="1366"/>
      <c r="AF49" s="1366"/>
      <c r="AG49" s="1366"/>
      <c r="AH49" s="1368"/>
      <c r="AI49" s="1490"/>
      <c r="AJ49" s="1548"/>
      <c r="AK49" s="1374"/>
      <c r="AL49" s="1550"/>
      <c r="AM49" s="1552"/>
      <c r="AN49" s="1544"/>
      <c r="AO49" s="1530"/>
      <c r="AP49" s="1546"/>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3">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22" t="str">
        <f>IF(基本情報入力シート!X63="","",基本情報入力シート!X63)</f>
        <v/>
      </c>
      <c r="K50" s="1267" t="str">
        <f>IF(基本情報入力シート!Y63="","",基本情報入力シート!Y63)</f>
        <v/>
      </c>
      <c r="L50" s="1465" t="str">
        <f>IF(基本情報入力シート!AB63="","",基本情報入力シート!AB63)</f>
        <v/>
      </c>
      <c r="M50" s="1574" t="str">
        <f>IF(基本情報入力シート!AC63="","",基本情報入力シート!AC63)</f>
        <v/>
      </c>
      <c r="N50" s="659" t="str">
        <f>IF('別紙様式2-2（４・５月分）'!Q41="","",'別紙様式2-2（４・５月分）'!Q41)</f>
        <v/>
      </c>
      <c r="O50" s="1425" t="str">
        <f>IF(SUM('別紙様式2-2（４・５月分）'!R41:R43)=0,"",SUM('別紙様式2-2（４・５月分）'!R41:R43))</f>
        <v/>
      </c>
      <c r="P50" s="1429" t="str">
        <f>IFERROR(VLOOKUP('別紙様式2-2（４・５月分）'!AR41,【参考】数式用!$AT$5:$AU$22,2,FALSE),"")</f>
        <v/>
      </c>
      <c r="Q50" s="1430"/>
      <c r="R50" s="1431"/>
      <c r="S50" s="1435" t="str">
        <f>IFERROR(VLOOKUP(K50,【参考】数式用!$A$5:$AB$27,MATCH(P50,【参考】数式用!$B$4:$AB$4,0)+1,0),"")</f>
        <v/>
      </c>
      <c r="T50" s="1437" t="s">
        <v>2275</v>
      </c>
      <c r="U50" s="1572" t="str">
        <f>IF('別紙様式2-3（６月以降分）'!U50="","",'別紙様式2-3（６月以降分）'!U50)</f>
        <v/>
      </c>
      <c r="V50" s="1441" t="str">
        <f>IFERROR(VLOOKUP(K50,【参考】数式用!$A$5:$AB$27,MATCH(U50,【参考】数式用!$B$4:$AB$4,0)+1,0),"")</f>
        <v/>
      </c>
      <c r="W50" s="1443" t="s">
        <v>19</v>
      </c>
      <c r="X50" s="1570">
        <f>'別紙様式2-3（６月以降分）'!X50</f>
        <v>6</v>
      </c>
      <c r="Y50" s="1379" t="s">
        <v>10</v>
      </c>
      <c r="Z50" s="1570">
        <f>'別紙様式2-3（６月以降分）'!Z50</f>
        <v>6</v>
      </c>
      <c r="AA50" s="1379" t="s">
        <v>45</v>
      </c>
      <c r="AB50" s="1570">
        <f>'別紙様式2-3（６月以降分）'!AB50</f>
        <v>7</v>
      </c>
      <c r="AC50" s="1379" t="s">
        <v>10</v>
      </c>
      <c r="AD50" s="1570">
        <f>'別紙様式2-3（６月以降分）'!AD50</f>
        <v>3</v>
      </c>
      <c r="AE50" s="1379" t="s">
        <v>2188</v>
      </c>
      <c r="AF50" s="1379" t="s">
        <v>24</v>
      </c>
      <c r="AG50" s="1379">
        <f>IF(X50&gt;=1,(AB50*12+AD50)-(X50*12+Z50)+1,"")</f>
        <v>10</v>
      </c>
      <c r="AH50" s="1381" t="s">
        <v>38</v>
      </c>
      <c r="AI50" s="1383" t="str">
        <f>'別紙様式2-3（６月以降分）'!AI50</f>
        <v/>
      </c>
      <c r="AJ50" s="1564" t="str">
        <f>'別紙様式2-3（６月以降分）'!AJ50</f>
        <v/>
      </c>
      <c r="AK50" s="1566">
        <f>'別紙様式2-3（６月以降分）'!AK50</f>
        <v>0</v>
      </c>
      <c r="AL50" s="1568" t="str">
        <f>IF('別紙様式2-3（６月以降分）'!AL50="","",'別紙様式2-3（６月以降分）'!AL50)</f>
        <v/>
      </c>
      <c r="AM50" s="1559">
        <f>'別紙様式2-3（６月以降分）'!AM50</f>
        <v>0</v>
      </c>
      <c r="AN50" s="1561" t="str">
        <f>IF('別紙様式2-3（６月以降分）'!AN50="","",'別紙様式2-3（６月以降分）'!AN50)</f>
        <v/>
      </c>
      <c r="AO50" s="1395" t="str">
        <f>IF('別紙様式2-3（６月以降分）'!AO50="","",'別紙様式2-3（６月以降分）'!AO50)</f>
        <v/>
      </c>
      <c r="AP50" s="1359" t="str">
        <f>IF('別紙様式2-3（６月以降分）'!AP50="","",'別紙様式2-3（６月以降分）'!AP50)</f>
        <v/>
      </c>
      <c r="AQ50" s="1395" t="str">
        <f>IF('別紙様式2-3（６月以降分）'!AQ50="","",'別紙様式2-3（６月以降分）'!AQ50)</f>
        <v/>
      </c>
      <c r="AR50" s="1535" t="str">
        <f>IF('別紙様式2-3（６月以降分）'!AR50="","",'別紙様式2-3（６月以降分）'!AR50)</f>
        <v/>
      </c>
      <c r="AS50" s="1555"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4"/>
      <c r="B51" s="1301"/>
      <c r="C51" s="1510"/>
      <c r="D51" s="1510"/>
      <c r="E51" s="1510"/>
      <c r="F51" s="1303"/>
      <c r="G51" s="1268"/>
      <c r="H51" s="1268"/>
      <c r="I51" s="1268"/>
      <c r="J51" s="1423"/>
      <c r="K51" s="1268"/>
      <c r="L51" s="1454"/>
      <c r="M51" s="1456"/>
      <c r="N51" s="1399" t="str">
        <f>IF('別紙様式2-2（４・５月分）'!Q42="","",'別紙様式2-2（４・５月分）'!Q42)</f>
        <v/>
      </c>
      <c r="O51" s="1426"/>
      <c r="P51" s="1432"/>
      <c r="Q51" s="1433"/>
      <c r="R51" s="1434"/>
      <c r="S51" s="1436"/>
      <c r="T51" s="1438"/>
      <c r="U51" s="1573"/>
      <c r="V51" s="1442"/>
      <c r="W51" s="1444"/>
      <c r="X51" s="1571"/>
      <c r="Y51" s="1380"/>
      <c r="Z51" s="1571"/>
      <c r="AA51" s="1380"/>
      <c r="AB51" s="1571"/>
      <c r="AC51" s="1380"/>
      <c r="AD51" s="1571"/>
      <c r="AE51" s="1380"/>
      <c r="AF51" s="1380"/>
      <c r="AG51" s="1380"/>
      <c r="AH51" s="1382"/>
      <c r="AI51" s="1384"/>
      <c r="AJ51" s="1565"/>
      <c r="AK51" s="1567"/>
      <c r="AL51" s="1569"/>
      <c r="AM51" s="1560"/>
      <c r="AN51" s="1562"/>
      <c r="AO51" s="1396"/>
      <c r="AP51" s="1563"/>
      <c r="AQ51" s="1396"/>
      <c r="AR51" s="1536"/>
      <c r="AS51" s="1556"/>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23"/>
      <c r="K52" s="1268"/>
      <c r="L52" s="1454"/>
      <c r="M52" s="1456"/>
      <c r="N52" s="1400"/>
      <c r="O52" s="1427"/>
      <c r="P52" s="1401" t="s">
        <v>2196</v>
      </c>
      <c r="Q52" s="1460" t="str">
        <f>IFERROR(VLOOKUP('別紙様式2-2（４・５月分）'!AR41,【参考】数式用!$AT$5:$AV$22,3,FALSE),"")</f>
        <v/>
      </c>
      <c r="R52" s="1405" t="s">
        <v>2207</v>
      </c>
      <c r="S52" s="1445" t="str">
        <f>IFERROR(VLOOKUP(K50,【参考】数式用!$A$5:$AB$27,MATCH(Q52,【参考】数式用!$B$4:$AB$4,0)+1,0),"")</f>
        <v/>
      </c>
      <c r="T52" s="1409" t="s">
        <v>2285</v>
      </c>
      <c r="U52" s="1557"/>
      <c r="V52" s="1413" t="str">
        <f>IFERROR(VLOOKUP(K50,【参考】数式用!$A$5:$AB$27,MATCH(U52,【参考】数式用!$B$4:$AB$4,0)+1,0),"")</f>
        <v/>
      </c>
      <c r="W52" s="1415" t="s">
        <v>19</v>
      </c>
      <c r="X52" s="1553"/>
      <c r="Y52" s="1365" t="s">
        <v>10</v>
      </c>
      <c r="Z52" s="1553"/>
      <c r="AA52" s="1365" t="s">
        <v>45</v>
      </c>
      <c r="AB52" s="1553"/>
      <c r="AC52" s="1365" t="s">
        <v>10</v>
      </c>
      <c r="AD52" s="1553"/>
      <c r="AE52" s="1365" t="s">
        <v>2188</v>
      </c>
      <c r="AF52" s="1365" t="s">
        <v>24</v>
      </c>
      <c r="AG52" s="1365" t="str">
        <f>IF(X52&gt;=1,(AB52*12+AD52)-(X52*12+Z52)+1,"")</f>
        <v/>
      </c>
      <c r="AH52" s="1367" t="s">
        <v>38</v>
      </c>
      <c r="AI52" s="1489" t="str">
        <f t="shared" ref="AI52" si="31">IFERROR(ROUNDDOWN(ROUND(L50*V52,0)*M50,0)*AG52,"")</f>
        <v/>
      </c>
      <c r="AJ52" s="1547" t="str">
        <f>IFERROR(ROUNDDOWN(ROUND((L50*(V52-AX50)),0)*M50,0)*AG52,"")</f>
        <v/>
      </c>
      <c r="AK52" s="1373"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9"/>
      <c r="AP52" s="1545"/>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5"/>
      <c r="B53" s="1419"/>
      <c r="C53" s="1420"/>
      <c r="D53" s="1420"/>
      <c r="E53" s="1420"/>
      <c r="F53" s="1421"/>
      <c r="G53" s="1269"/>
      <c r="H53" s="1269"/>
      <c r="I53" s="1269"/>
      <c r="J53" s="1424"/>
      <c r="K53" s="1269"/>
      <c r="L53" s="1455"/>
      <c r="M53" s="1457"/>
      <c r="N53" s="662" t="str">
        <f>IF('別紙様式2-2（４・５月分）'!Q43="","",'別紙様式2-2（４・５月分）'!Q43)</f>
        <v/>
      </c>
      <c r="O53" s="1428"/>
      <c r="P53" s="1402"/>
      <c r="Q53" s="1461"/>
      <c r="R53" s="1406"/>
      <c r="S53" s="1408"/>
      <c r="T53" s="1410"/>
      <c r="U53" s="1558"/>
      <c r="V53" s="1414"/>
      <c r="W53" s="1416"/>
      <c r="X53" s="1554"/>
      <c r="Y53" s="1366"/>
      <c r="Z53" s="1554"/>
      <c r="AA53" s="1366"/>
      <c r="AB53" s="1554"/>
      <c r="AC53" s="1366"/>
      <c r="AD53" s="1554"/>
      <c r="AE53" s="1366"/>
      <c r="AF53" s="1366"/>
      <c r="AG53" s="1366"/>
      <c r="AH53" s="1368"/>
      <c r="AI53" s="1490"/>
      <c r="AJ53" s="1548"/>
      <c r="AK53" s="1374"/>
      <c r="AL53" s="1550"/>
      <c r="AM53" s="1552"/>
      <c r="AN53" s="1544"/>
      <c r="AO53" s="1530"/>
      <c r="AP53" s="1546"/>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3">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2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25" t="str">
        <f>IF(SUM('別紙様式2-2（４・５月分）'!R44:R46)=0,"",SUM('別紙様式2-2（４・５月分）'!R44:R46))</f>
        <v/>
      </c>
      <c r="P54" s="1429" t="str">
        <f>IFERROR(VLOOKUP('別紙様式2-2（４・５月分）'!AR44,【参考】数式用!$AT$5:$AU$22,2,FALSE),"")</f>
        <v/>
      </c>
      <c r="Q54" s="1430"/>
      <c r="R54" s="1431"/>
      <c r="S54" s="1435" t="str">
        <f>IFERROR(VLOOKUP(K54,【参考】数式用!$A$5:$AB$27,MATCH(P54,【参考】数式用!$B$4:$AB$4,0)+1,0),"")</f>
        <v/>
      </c>
      <c r="T54" s="1437" t="s">
        <v>2275</v>
      </c>
      <c r="U54" s="1572" t="str">
        <f>IF('別紙様式2-3（６月以降分）'!U54="","",'別紙様式2-3（６月以降分）'!U54)</f>
        <v/>
      </c>
      <c r="V54" s="1441" t="str">
        <f>IFERROR(VLOOKUP(K54,【参考】数式用!$A$5:$AB$27,MATCH(U54,【参考】数式用!$B$4:$AB$4,0)+1,0),"")</f>
        <v/>
      </c>
      <c r="W54" s="1443" t="s">
        <v>19</v>
      </c>
      <c r="X54" s="1570">
        <f>'別紙様式2-3（６月以降分）'!X54</f>
        <v>6</v>
      </c>
      <c r="Y54" s="1379" t="s">
        <v>10</v>
      </c>
      <c r="Z54" s="1570">
        <f>'別紙様式2-3（６月以降分）'!Z54</f>
        <v>6</v>
      </c>
      <c r="AA54" s="1379" t="s">
        <v>45</v>
      </c>
      <c r="AB54" s="1570">
        <f>'別紙様式2-3（６月以降分）'!AB54</f>
        <v>7</v>
      </c>
      <c r="AC54" s="1379" t="s">
        <v>10</v>
      </c>
      <c r="AD54" s="1570">
        <f>'別紙様式2-3（６月以降分）'!AD54</f>
        <v>3</v>
      </c>
      <c r="AE54" s="1379" t="s">
        <v>2188</v>
      </c>
      <c r="AF54" s="1379" t="s">
        <v>24</v>
      </c>
      <c r="AG54" s="1379">
        <f>IF(X54&gt;=1,(AB54*12+AD54)-(X54*12+Z54)+1,"")</f>
        <v>10</v>
      </c>
      <c r="AH54" s="1381" t="s">
        <v>38</v>
      </c>
      <c r="AI54" s="1383" t="str">
        <f>'別紙様式2-3（６月以降分）'!AI54</f>
        <v/>
      </c>
      <c r="AJ54" s="1564" t="str">
        <f>'別紙様式2-3（６月以降分）'!AJ54</f>
        <v/>
      </c>
      <c r="AK54" s="1566">
        <f>'別紙様式2-3（６月以降分）'!AK54</f>
        <v>0</v>
      </c>
      <c r="AL54" s="1568" t="str">
        <f>IF('別紙様式2-3（６月以降分）'!AL54="","",'別紙様式2-3（６月以降分）'!AL54)</f>
        <v/>
      </c>
      <c r="AM54" s="1559">
        <f>'別紙様式2-3（６月以降分）'!AM54</f>
        <v>0</v>
      </c>
      <c r="AN54" s="1561" t="str">
        <f>IF('別紙様式2-3（６月以降分）'!AN54="","",'別紙様式2-3（６月以降分）'!AN54)</f>
        <v/>
      </c>
      <c r="AO54" s="1395" t="str">
        <f>IF('別紙様式2-3（６月以降分）'!AO54="","",'別紙様式2-3（６月以降分）'!AO54)</f>
        <v/>
      </c>
      <c r="AP54" s="1359" t="str">
        <f>IF('別紙様式2-3（６月以降分）'!AP54="","",'別紙様式2-3（６月以降分）'!AP54)</f>
        <v/>
      </c>
      <c r="AQ54" s="1395" t="str">
        <f>IF('別紙様式2-3（６月以降分）'!AQ54="","",'別紙様式2-3（６月以降分）'!AQ54)</f>
        <v/>
      </c>
      <c r="AR54" s="1535" t="str">
        <f>IF('別紙様式2-3（６月以降分）'!AR54="","",'別紙様式2-3（６月以降分）'!AR54)</f>
        <v/>
      </c>
      <c r="AS54" s="1555"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2" t="str">
        <f>IFERROR(VLOOKUP(K54,【参考】数式用!$AJ$2:$AK$24,2,FALSE),"")</f>
        <v/>
      </c>
      <c r="AZ54" s="596"/>
      <c r="BE54" s="440"/>
      <c r="BF54" s="1335" t="str">
        <f>G54</f>
        <v/>
      </c>
      <c r="BG54" s="1335"/>
      <c r="BH54" s="1335"/>
    </row>
    <row r="55" spans="1:60" ht="15" customHeight="1">
      <c r="A55" s="1314"/>
      <c r="B55" s="1301"/>
      <c r="C55" s="1302"/>
      <c r="D55" s="1302"/>
      <c r="E55" s="1302"/>
      <c r="F55" s="1303"/>
      <c r="G55" s="1268"/>
      <c r="H55" s="1268"/>
      <c r="I55" s="1268"/>
      <c r="J55" s="1423"/>
      <c r="K55" s="1268"/>
      <c r="L55" s="1454"/>
      <c r="M55" s="1463"/>
      <c r="N55" s="1399" t="str">
        <f>IF('別紙様式2-2（４・５月分）'!Q45="","",'別紙様式2-2（４・５月分）'!Q45)</f>
        <v/>
      </c>
      <c r="O55" s="1426"/>
      <c r="P55" s="1432"/>
      <c r="Q55" s="1433"/>
      <c r="R55" s="1434"/>
      <c r="S55" s="1436"/>
      <c r="T55" s="1438"/>
      <c r="U55" s="1573"/>
      <c r="V55" s="1442"/>
      <c r="W55" s="1444"/>
      <c r="X55" s="1571"/>
      <c r="Y55" s="1380"/>
      <c r="Z55" s="1571"/>
      <c r="AA55" s="1380"/>
      <c r="AB55" s="1571"/>
      <c r="AC55" s="1380"/>
      <c r="AD55" s="1571"/>
      <c r="AE55" s="1380"/>
      <c r="AF55" s="1380"/>
      <c r="AG55" s="1380"/>
      <c r="AH55" s="1382"/>
      <c r="AI55" s="1384"/>
      <c r="AJ55" s="1565"/>
      <c r="AK55" s="1567"/>
      <c r="AL55" s="1569"/>
      <c r="AM55" s="1560"/>
      <c r="AN55" s="1562"/>
      <c r="AO55" s="1396"/>
      <c r="AP55" s="1563"/>
      <c r="AQ55" s="1396"/>
      <c r="AR55" s="1536"/>
      <c r="AS55" s="1556"/>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23"/>
      <c r="K56" s="1268"/>
      <c r="L56" s="1454"/>
      <c r="M56" s="1463"/>
      <c r="N56" s="1400"/>
      <c r="O56" s="1427"/>
      <c r="P56" s="1401" t="s">
        <v>2196</v>
      </c>
      <c r="Q56" s="1460" t="str">
        <f>IFERROR(VLOOKUP('別紙様式2-2（４・５月分）'!AR44,【参考】数式用!$AT$5:$AV$22,3,FALSE),"")</f>
        <v/>
      </c>
      <c r="R56" s="1405" t="s">
        <v>2207</v>
      </c>
      <c r="S56" s="1407" t="str">
        <f>IFERROR(VLOOKUP(K54,【参考】数式用!$A$5:$AB$27,MATCH(Q56,【参考】数式用!$B$4:$AB$4,0)+1,0),"")</f>
        <v/>
      </c>
      <c r="T56" s="1409" t="s">
        <v>2285</v>
      </c>
      <c r="U56" s="1557"/>
      <c r="V56" s="1413" t="str">
        <f>IFERROR(VLOOKUP(K54,【参考】数式用!$A$5:$AB$27,MATCH(U56,【参考】数式用!$B$4:$AB$4,0)+1,0),"")</f>
        <v/>
      </c>
      <c r="W56" s="1415" t="s">
        <v>19</v>
      </c>
      <c r="X56" s="1553"/>
      <c r="Y56" s="1365" t="s">
        <v>10</v>
      </c>
      <c r="Z56" s="1553"/>
      <c r="AA56" s="1365" t="s">
        <v>45</v>
      </c>
      <c r="AB56" s="1553"/>
      <c r="AC56" s="1365" t="s">
        <v>10</v>
      </c>
      <c r="AD56" s="1553"/>
      <c r="AE56" s="1365" t="s">
        <v>2188</v>
      </c>
      <c r="AF56" s="1365" t="s">
        <v>24</v>
      </c>
      <c r="AG56" s="1365" t="str">
        <f>IF(X56&gt;=1,(AB56*12+AD56)-(X56*12+Z56)+1,"")</f>
        <v/>
      </c>
      <c r="AH56" s="1367" t="s">
        <v>38</v>
      </c>
      <c r="AI56" s="1489" t="str">
        <f t="shared" ref="AI56" si="35">IFERROR(ROUNDDOWN(ROUND(L54*V56,0)*M54,0)*AG56,"")</f>
        <v/>
      </c>
      <c r="AJ56" s="1547" t="str">
        <f>IFERROR(ROUNDDOWN(ROUND((L54*(V56-AX54)),0)*M54,0)*AG56,"")</f>
        <v/>
      </c>
      <c r="AK56" s="1373"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9"/>
      <c r="AP56" s="1545"/>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5"/>
      <c r="B57" s="1419"/>
      <c r="C57" s="1420"/>
      <c r="D57" s="1420"/>
      <c r="E57" s="1420"/>
      <c r="F57" s="1421"/>
      <c r="G57" s="1269"/>
      <c r="H57" s="1269"/>
      <c r="I57" s="1269"/>
      <c r="J57" s="1424"/>
      <c r="K57" s="1269"/>
      <c r="L57" s="1455"/>
      <c r="M57" s="1464"/>
      <c r="N57" s="662" t="str">
        <f>IF('別紙様式2-2（４・５月分）'!Q46="","",'別紙様式2-2（４・５月分）'!Q46)</f>
        <v/>
      </c>
      <c r="O57" s="1428"/>
      <c r="P57" s="1402"/>
      <c r="Q57" s="1461"/>
      <c r="R57" s="1406"/>
      <c r="S57" s="1408"/>
      <c r="T57" s="1410"/>
      <c r="U57" s="1558"/>
      <c r="V57" s="1414"/>
      <c r="W57" s="1416"/>
      <c r="X57" s="1554"/>
      <c r="Y57" s="1366"/>
      <c r="Z57" s="1554"/>
      <c r="AA57" s="1366"/>
      <c r="AB57" s="1554"/>
      <c r="AC57" s="1366"/>
      <c r="AD57" s="1554"/>
      <c r="AE57" s="1366"/>
      <c r="AF57" s="1366"/>
      <c r="AG57" s="1366"/>
      <c r="AH57" s="1368"/>
      <c r="AI57" s="1490"/>
      <c r="AJ57" s="1548"/>
      <c r="AK57" s="1374"/>
      <c r="AL57" s="1550"/>
      <c r="AM57" s="1552"/>
      <c r="AN57" s="1544"/>
      <c r="AO57" s="1530"/>
      <c r="AP57" s="1546"/>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2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25" t="str">
        <f>IF(SUM('別紙様式2-2（４・５月分）'!R47:R49)=0,"",SUM('別紙様式2-2（４・５月分）'!R47:R49))</f>
        <v/>
      </c>
      <c r="P58" s="1429" t="str">
        <f>IFERROR(VLOOKUP('別紙様式2-2（４・５月分）'!AR47,【参考】数式用!$AT$5:$AU$22,2,FALSE),"")</f>
        <v/>
      </c>
      <c r="Q58" s="1430"/>
      <c r="R58" s="1431"/>
      <c r="S58" s="1435" t="str">
        <f>IFERROR(VLOOKUP(K58,【参考】数式用!$A$5:$AB$27,MATCH(P58,【参考】数式用!$B$4:$AB$4,0)+1,0),"")</f>
        <v/>
      </c>
      <c r="T58" s="1437" t="s">
        <v>2275</v>
      </c>
      <c r="U58" s="1572" t="str">
        <f>IF('別紙様式2-3（６月以降分）'!U58="","",'別紙様式2-3（６月以降分）'!U58)</f>
        <v/>
      </c>
      <c r="V58" s="1441" t="str">
        <f>IFERROR(VLOOKUP(K58,【参考】数式用!$A$5:$AB$27,MATCH(U58,【参考】数式用!$B$4:$AB$4,0)+1,0),"")</f>
        <v/>
      </c>
      <c r="W58" s="1443" t="s">
        <v>19</v>
      </c>
      <c r="X58" s="1570">
        <f>'別紙様式2-3（６月以降分）'!X58</f>
        <v>6</v>
      </c>
      <c r="Y58" s="1379" t="s">
        <v>10</v>
      </c>
      <c r="Z58" s="1570">
        <f>'別紙様式2-3（６月以降分）'!Z58</f>
        <v>6</v>
      </c>
      <c r="AA58" s="1379" t="s">
        <v>45</v>
      </c>
      <c r="AB58" s="1570">
        <f>'別紙様式2-3（６月以降分）'!AB58</f>
        <v>7</v>
      </c>
      <c r="AC58" s="1379" t="s">
        <v>10</v>
      </c>
      <c r="AD58" s="1570">
        <f>'別紙様式2-3（６月以降分）'!AD58</f>
        <v>3</v>
      </c>
      <c r="AE58" s="1379" t="s">
        <v>2188</v>
      </c>
      <c r="AF58" s="1379" t="s">
        <v>24</v>
      </c>
      <c r="AG58" s="1379">
        <f>IF(X58&gt;=1,(AB58*12+AD58)-(X58*12+Z58)+1,"")</f>
        <v>10</v>
      </c>
      <c r="AH58" s="1381" t="s">
        <v>38</v>
      </c>
      <c r="AI58" s="1383" t="str">
        <f>'別紙様式2-3（６月以降分）'!AI58</f>
        <v/>
      </c>
      <c r="AJ58" s="1564" t="str">
        <f>'別紙様式2-3（６月以降分）'!AJ58</f>
        <v/>
      </c>
      <c r="AK58" s="1566">
        <f>'別紙様式2-3（６月以降分）'!AK58</f>
        <v>0</v>
      </c>
      <c r="AL58" s="1568" t="str">
        <f>IF('別紙様式2-3（６月以降分）'!AL58="","",'別紙様式2-3（６月以降分）'!AL58)</f>
        <v/>
      </c>
      <c r="AM58" s="1559">
        <f>'別紙様式2-3（６月以降分）'!AM58</f>
        <v>0</v>
      </c>
      <c r="AN58" s="1561" t="str">
        <f>IF('別紙様式2-3（６月以降分）'!AN58="","",'別紙様式2-3（６月以降分）'!AN58)</f>
        <v/>
      </c>
      <c r="AO58" s="1395" t="str">
        <f>IF('別紙様式2-3（６月以降分）'!AO58="","",'別紙様式2-3（６月以降分）'!AO58)</f>
        <v/>
      </c>
      <c r="AP58" s="1359" t="str">
        <f>IF('別紙様式2-3（６月以降分）'!AP58="","",'別紙様式2-3（６月以降分）'!AP58)</f>
        <v/>
      </c>
      <c r="AQ58" s="1395" t="str">
        <f>IF('別紙様式2-3（６月以降分）'!AQ58="","",'別紙様式2-3（６月以降分）'!AQ58)</f>
        <v/>
      </c>
      <c r="AR58" s="1535" t="str">
        <f>IF('別紙様式2-3（６月以降分）'!AR58="","",'別紙様式2-3（６月以降分）'!AR58)</f>
        <v/>
      </c>
      <c r="AS58" s="1555"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4"/>
      <c r="B59" s="1301"/>
      <c r="C59" s="1302"/>
      <c r="D59" s="1302"/>
      <c r="E59" s="1302"/>
      <c r="F59" s="1303"/>
      <c r="G59" s="1268"/>
      <c r="H59" s="1268"/>
      <c r="I59" s="1268"/>
      <c r="J59" s="1423"/>
      <c r="K59" s="1268"/>
      <c r="L59" s="1454"/>
      <c r="M59" s="1456"/>
      <c r="N59" s="1399" t="str">
        <f>IF('別紙様式2-2（４・５月分）'!Q48="","",'別紙様式2-2（４・５月分）'!Q48)</f>
        <v/>
      </c>
      <c r="O59" s="1426"/>
      <c r="P59" s="1432"/>
      <c r="Q59" s="1433"/>
      <c r="R59" s="1434"/>
      <c r="S59" s="1436"/>
      <c r="T59" s="1438"/>
      <c r="U59" s="1573"/>
      <c r="V59" s="1442"/>
      <c r="W59" s="1444"/>
      <c r="X59" s="1571"/>
      <c r="Y59" s="1380"/>
      <c r="Z59" s="1571"/>
      <c r="AA59" s="1380"/>
      <c r="AB59" s="1571"/>
      <c r="AC59" s="1380"/>
      <c r="AD59" s="1571"/>
      <c r="AE59" s="1380"/>
      <c r="AF59" s="1380"/>
      <c r="AG59" s="1380"/>
      <c r="AH59" s="1382"/>
      <c r="AI59" s="1384"/>
      <c r="AJ59" s="1565"/>
      <c r="AK59" s="1567"/>
      <c r="AL59" s="1569"/>
      <c r="AM59" s="1560"/>
      <c r="AN59" s="1562"/>
      <c r="AO59" s="1396"/>
      <c r="AP59" s="1563"/>
      <c r="AQ59" s="1396"/>
      <c r="AR59" s="1536"/>
      <c r="AS59" s="1556"/>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23"/>
      <c r="K60" s="1268"/>
      <c r="L60" s="1454"/>
      <c r="M60" s="1456"/>
      <c r="N60" s="1400"/>
      <c r="O60" s="1427"/>
      <c r="P60" s="1401" t="s">
        <v>2196</v>
      </c>
      <c r="Q60" s="1460" t="str">
        <f>IFERROR(VLOOKUP('別紙様式2-2（４・５月分）'!AR47,【参考】数式用!$AT$5:$AV$22,3,FALSE),"")</f>
        <v/>
      </c>
      <c r="R60" s="1405" t="s">
        <v>2207</v>
      </c>
      <c r="S60" s="1445" t="str">
        <f>IFERROR(VLOOKUP(K58,【参考】数式用!$A$5:$AB$27,MATCH(Q60,【参考】数式用!$B$4:$AB$4,0)+1,0),"")</f>
        <v/>
      </c>
      <c r="T60" s="1409" t="s">
        <v>2285</v>
      </c>
      <c r="U60" s="1557"/>
      <c r="V60" s="1413" t="str">
        <f>IFERROR(VLOOKUP(K58,【参考】数式用!$A$5:$AB$27,MATCH(U60,【参考】数式用!$B$4:$AB$4,0)+1,0),"")</f>
        <v/>
      </c>
      <c r="W60" s="1415" t="s">
        <v>19</v>
      </c>
      <c r="X60" s="1553"/>
      <c r="Y60" s="1365" t="s">
        <v>10</v>
      </c>
      <c r="Z60" s="1553"/>
      <c r="AA60" s="1365" t="s">
        <v>45</v>
      </c>
      <c r="AB60" s="1553"/>
      <c r="AC60" s="1365" t="s">
        <v>10</v>
      </c>
      <c r="AD60" s="1553"/>
      <c r="AE60" s="1365" t="s">
        <v>2188</v>
      </c>
      <c r="AF60" s="1365" t="s">
        <v>24</v>
      </c>
      <c r="AG60" s="1365" t="str">
        <f>IF(X60&gt;=1,(AB60*12+AD60)-(X60*12+Z60)+1,"")</f>
        <v/>
      </c>
      <c r="AH60" s="1367" t="s">
        <v>38</v>
      </c>
      <c r="AI60" s="1489" t="str">
        <f t="shared" ref="AI60" si="39">IFERROR(ROUNDDOWN(ROUND(L58*V60,0)*M58,0)*AG60,"")</f>
        <v/>
      </c>
      <c r="AJ60" s="1547" t="str">
        <f>IFERROR(ROUNDDOWN(ROUND((L58*(V60-AX58)),0)*M58,0)*AG60,"")</f>
        <v/>
      </c>
      <c r="AK60" s="1373"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9"/>
      <c r="AP60" s="1545"/>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5"/>
      <c r="B61" s="1419"/>
      <c r="C61" s="1420"/>
      <c r="D61" s="1420"/>
      <c r="E61" s="1420"/>
      <c r="F61" s="1421"/>
      <c r="G61" s="1269"/>
      <c r="H61" s="1269"/>
      <c r="I61" s="1269"/>
      <c r="J61" s="1424"/>
      <c r="K61" s="1269"/>
      <c r="L61" s="1455"/>
      <c r="M61" s="1457"/>
      <c r="N61" s="662" t="str">
        <f>IF('別紙様式2-2（４・５月分）'!Q49="","",'別紙様式2-2（４・５月分）'!Q49)</f>
        <v/>
      </c>
      <c r="O61" s="1428"/>
      <c r="P61" s="1402"/>
      <c r="Q61" s="1461"/>
      <c r="R61" s="1406"/>
      <c r="S61" s="1408"/>
      <c r="T61" s="1410"/>
      <c r="U61" s="1558"/>
      <c r="V61" s="1414"/>
      <c r="W61" s="1416"/>
      <c r="X61" s="1554"/>
      <c r="Y61" s="1366"/>
      <c r="Z61" s="1554"/>
      <c r="AA61" s="1366"/>
      <c r="AB61" s="1554"/>
      <c r="AC61" s="1366"/>
      <c r="AD61" s="1554"/>
      <c r="AE61" s="1366"/>
      <c r="AF61" s="1366"/>
      <c r="AG61" s="1366"/>
      <c r="AH61" s="1368"/>
      <c r="AI61" s="1490"/>
      <c r="AJ61" s="1548"/>
      <c r="AK61" s="1374"/>
      <c r="AL61" s="1550"/>
      <c r="AM61" s="1552"/>
      <c r="AN61" s="1544"/>
      <c r="AO61" s="1530"/>
      <c r="AP61" s="1546"/>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3">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2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25" t="str">
        <f>IF(SUM('別紙様式2-2（４・５月分）'!R50:R52)=0,"",SUM('別紙様式2-2（４・５月分）'!R50:R52))</f>
        <v/>
      </c>
      <c r="P62" s="1429" t="str">
        <f>IFERROR(VLOOKUP('別紙様式2-2（４・５月分）'!AR50,【参考】数式用!$AT$5:$AU$22,2,FALSE),"")</f>
        <v/>
      </c>
      <c r="Q62" s="1430"/>
      <c r="R62" s="1431"/>
      <c r="S62" s="1435" t="str">
        <f>IFERROR(VLOOKUP(K62,【参考】数式用!$A$5:$AB$27,MATCH(P62,【参考】数式用!$B$4:$AB$4,0)+1,0),"")</f>
        <v/>
      </c>
      <c r="T62" s="1437" t="s">
        <v>2275</v>
      </c>
      <c r="U62" s="1572" t="str">
        <f>IF('別紙様式2-3（６月以降分）'!U62="","",'別紙様式2-3（６月以降分）'!U62)</f>
        <v/>
      </c>
      <c r="V62" s="1441" t="str">
        <f>IFERROR(VLOOKUP(K62,【参考】数式用!$A$5:$AB$27,MATCH(U62,【参考】数式用!$B$4:$AB$4,0)+1,0),"")</f>
        <v/>
      </c>
      <c r="W62" s="1443" t="s">
        <v>19</v>
      </c>
      <c r="X62" s="1570">
        <f>'別紙様式2-3（６月以降分）'!X62</f>
        <v>6</v>
      </c>
      <c r="Y62" s="1379" t="s">
        <v>10</v>
      </c>
      <c r="Z62" s="1570">
        <f>'別紙様式2-3（６月以降分）'!Z62</f>
        <v>6</v>
      </c>
      <c r="AA62" s="1379" t="s">
        <v>45</v>
      </c>
      <c r="AB62" s="1570">
        <f>'別紙様式2-3（６月以降分）'!AB62</f>
        <v>7</v>
      </c>
      <c r="AC62" s="1379" t="s">
        <v>10</v>
      </c>
      <c r="AD62" s="1570">
        <f>'別紙様式2-3（６月以降分）'!AD62</f>
        <v>3</v>
      </c>
      <c r="AE62" s="1379" t="s">
        <v>2188</v>
      </c>
      <c r="AF62" s="1379" t="s">
        <v>24</v>
      </c>
      <c r="AG62" s="1379">
        <f>IF(X62&gt;=1,(AB62*12+AD62)-(X62*12+Z62)+1,"")</f>
        <v>10</v>
      </c>
      <c r="AH62" s="1381" t="s">
        <v>38</v>
      </c>
      <c r="AI62" s="1383" t="str">
        <f>'別紙様式2-3（６月以降分）'!AI62</f>
        <v/>
      </c>
      <c r="AJ62" s="1564" t="str">
        <f>'別紙様式2-3（６月以降分）'!AJ62</f>
        <v/>
      </c>
      <c r="AK62" s="1566">
        <f>'別紙様式2-3（６月以降分）'!AK62</f>
        <v>0</v>
      </c>
      <c r="AL62" s="1568" t="str">
        <f>IF('別紙様式2-3（６月以降分）'!AL62="","",'別紙様式2-3（６月以降分）'!AL62)</f>
        <v/>
      </c>
      <c r="AM62" s="1559">
        <f>'別紙様式2-3（６月以降分）'!AM62</f>
        <v>0</v>
      </c>
      <c r="AN62" s="1561" t="str">
        <f>IF('別紙様式2-3（６月以降分）'!AN62="","",'別紙様式2-3（６月以降分）'!AN62)</f>
        <v/>
      </c>
      <c r="AO62" s="1395" t="str">
        <f>IF('別紙様式2-3（６月以降分）'!AO62="","",'別紙様式2-3（６月以降分）'!AO62)</f>
        <v/>
      </c>
      <c r="AP62" s="1359" t="str">
        <f>IF('別紙様式2-3（６月以降分）'!AP62="","",'別紙様式2-3（６月以降分）'!AP62)</f>
        <v/>
      </c>
      <c r="AQ62" s="1395" t="str">
        <f>IF('別紙様式2-3（６月以降分）'!AQ62="","",'別紙様式2-3（６月以降分）'!AQ62)</f>
        <v/>
      </c>
      <c r="AR62" s="1535" t="str">
        <f>IF('別紙様式2-3（６月以降分）'!AR62="","",'別紙様式2-3（６月以降分）'!AR62)</f>
        <v/>
      </c>
      <c r="AS62" s="1555"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2" t="str">
        <f>IFERROR(VLOOKUP(K62,【参考】数式用!$AJ$2:$AK$24,2,FALSE),"")</f>
        <v/>
      </c>
      <c r="AZ62" s="596"/>
      <c r="BE62" s="440"/>
      <c r="BF62" s="1335" t="str">
        <f>G62</f>
        <v/>
      </c>
      <c r="BG62" s="1335"/>
      <c r="BH62" s="1335"/>
    </row>
    <row r="63" spans="1:60" ht="15" customHeight="1">
      <c r="A63" s="1314"/>
      <c r="B63" s="1301"/>
      <c r="C63" s="1302"/>
      <c r="D63" s="1302"/>
      <c r="E63" s="1302"/>
      <c r="F63" s="1303"/>
      <c r="G63" s="1268"/>
      <c r="H63" s="1268"/>
      <c r="I63" s="1268"/>
      <c r="J63" s="1423"/>
      <c r="K63" s="1268"/>
      <c r="L63" s="1454"/>
      <c r="M63" s="1463"/>
      <c r="N63" s="1399" t="str">
        <f>IF('別紙様式2-2（４・５月分）'!Q51="","",'別紙様式2-2（４・５月分）'!Q51)</f>
        <v/>
      </c>
      <c r="O63" s="1426"/>
      <c r="P63" s="1432"/>
      <c r="Q63" s="1433"/>
      <c r="R63" s="1434"/>
      <c r="S63" s="1436"/>
      <c r="T63" s="1438"/>
      <c r="U63" s="1573"/>
      <c r="V63" s="1442"/>
      <c r="W63" s="1444"/>
      <c r="X63" s="1571"/>
      <c r="Y63" s="1380"/>
      <c r="Z63" s="1571"/>
      <c r="AA63" s="1380"/>
      <c r="AB63" s="1571"/>
      <c r="AC63" s="1380"/>
      <c r="AD63" s="1571"/>
      <c r="AE63" s="1380"/>
      <c r="AF63" s="1380"/>
      <c r="AG63" s="1380"/>
      <c r="AH63" s="1382"/>
      <c r="AI63" s="1384"/>
      <c r="AJ63" s="1565"/>
      <c r="AK63" s="1567"/>
      <c r="AL63" s="1569"/>
      <c r="AM63" s="1560"/>
      <c r="AN63" s="1562"/>
      <c r="AO63" s="1396"/>
      <c r="AP63" s="1563"/>
      <c r="AQ63" s="1396"/>
      <c r="AR63" s="1536"/>
      <c r="AS63" s="1556"/>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23"/>
      <c r="K64" s="1268"/>
      <c r="L64" s="1454"/>
      <c r="M64" s="1463"/>
      <c r="N64" s="1400"/>
      <c r="O64" s="1427"/>
      <c r="P64" s="1401" t="s">
        <v>2196</v>
      </c>
      <c r="Q64" s="1460" t="str">
        <f>IFERROR(VLOOKUP('別紙様式2-2（４・５月分）'!AR50,【参考】数式用!$AT$5:$AV$22,3,FALSE),"")</f>
        <v/>
      </c>
      <c r="R64" s="1405" t="s">
        <v>2207</v>
      </c>
      <c r="S64" s="1407" t="str">
        <f>IFERROR(VLOOKUP(K62,【参考】数式用!$A$5:$AB$27,MATCH(Q64,【参考】数式用!$B$4:$AB$4,0)+1,0),"")</f>
        <v/>
      </c>
      <c r="T64" s="1409" t="s">
        <v>2285</v>
      </c>
      <c r="U64" s="1557"/>
      <c r="V64" s="1413" t="str">
        <f>IFERROR(VLOOKUP(K62,【参考】数式用!$A$5:$AB$27,MATCH(U64,【参考】数式用!$B$4:$AB$4,0)+1,0),"")</f>
        <v/>
      </c>
      <c r="W64" s="1415" t="s">
        <v>19</v>
      </c>
      <c r="X64" s="1553"/>
      <c r="Y64" s="1365" t="s">
        <v>10</v>
      </c>
      <c r="Z64" s="1553"/>
      <c r="AA64" s="1365" t="s">
        <v>45</v>
      </c>
      <c r="AB64" s="1553"/>
      <c r="AC64" s="1365" t="s">
        <v>10</v>
      </c>
      <c r="AD64" s="1553"/>
      <c r="AE64" s="1365" t="s">
        <v>2188</v>
      </c>
      <c r="AF64" s="1365" t="s">
        <v>24</v>
      </c>
      <c r="AG64" s="1365" t="str">
        <f>IF(X64&gt;=1,(AB64*12+AD64)-(X64*12+Z64)+1,"")</f>
        <v/>
      </c>
      <c r="AH64" s="1367" t="s">
        <v>38</v>
      </c>
      <c r="AI64" s="1489" t="str">
        <f t="shared" ref="AI64" si="43">IFERROR(ROUNDDOWN(ROUND(L62*V64,0)*M62,0)*AG64,"")</f>
        <v/>
      </c>
      <c r="AJ64" s="1547" t="str">
        <f>IFERROR(ROUNDDOWN(ROUND((L62*(V64-AX62)),0)*M62,0)*AG64,"")</f>
        <v/>
      </c>
      <c r="AK64" s="1373"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9"/>
      <c r="AP64" s="1545"/>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5"/>
      <c r="B65" s="1419"/>
      <c r="C65" s="1420"/>
      <c r="D65" s="1420"/>
      <c r="E65" s="1420"/>
      <c r="F65" s="1421"/>
      <c r="G65" s="1269"/>
      <c r="H65" s="1269"/>
      <c r="I65" s="1269"/>
      <c r="J65" s="1424"/>
      <c r="K65" s="1269"/>
      <c r="L65" s="1455"/>
      <c r="M65" s="1464"/>
      <c r="N65" s="662" t="str">
        <f>IF('別紙様式2-2（４・５月分）'!Q52="","",'別紙様式2-2（４・５月分）'!Q52)</f>
        <v/>
      </c>
      <c r="O65" s="1428"/>
      <c r="P65" s="1402"/>
      <c r="Q65" s="1461"/>
      <c r="R65" s="1406"/>
      <c r="S65" s="1408"/>
      <c r="T65" s="1410"/>
      <c r="U65" s="1558"/>
      <c r="V65" s="1414"/>
      <c r="W65" s="1416"/>
      <c r="X65" s="1554"/>
      <c r="Y65" s="1366"/>
      <c r="Z65" s="1554"/>
      <c r="AA65" s="1366"/>
      <c r="AB65" s="1554"/>
      <c r="AC65" s="1366"/>
      <c r="AD65" s="1554"/>
      <c r="AE65" s="1366"/>
      <c r="AF65" s="1366"/>
      <c r="AG65" s="1366"/>
      <c r="AH65" s="1368"/>
      <c r="AI65" s="1490"/>
      <c r="AJ65" s="1548"/>
      <c r="AK65" s="1374"/>
      <c r="AL65" s="1550"/>
      <c r="AM65" s="1552"/>
      <c r="AN65" s="1544"/>
      <c r="AO65" s="1530"/>
      <c r="AP65" s="1546"/>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2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25" t="str">
        <f>IF(SUM('別紙様式2-2（４・５月分）'!R53:R55)=0,"",SUM('別紙様式2-2（４・５月分）'!R53:R55))</f>
        <v/>
      </c>
      <c r="P66" s="1429" t="str">
        <f>IFERROR(VLOOKUP('別紙様式2-2（４・５月分）'!AR53,【参考】数式用!$AT$5:$AU$22,2,FALSE),"")</f>
        <v/>
      </c>
      <c r="Q66" s="1430"/>
      <c r="R66" s="1431"/>
      <c r="S66" s="1435" t="str">
        <f>IFERROR(VLOOKUP(K66,【参考】数式用!$A$5:$AB$27,MATCH(P66,【参考】数式用!$B$4:$AB$4,0)+1,0),"")</f>
        <v/>
      </c>
      <c r="T66" s="1437" t="s">
        <v>2275</v>
      </c>
      <c r="U66" s="1572" t="str">
        <f>IF('別紙様式2-3（６月以降分）'!U66="","",'別紙様式2-3（６月以降分）'!U66)</f>
        <v/>
      </c>
      <c r="V66" s="1441" t="str">
        <f>IFERROR(VLOOKUP(K66,【参考】数式用!$A$5:$AB$27,MATCH(U66,【参考】数式用!$B$4:$AB$4,0)+1,0),"")</f>
        <v/>
      </c>
      <c r="W66" s="1443" t="s">
        <v>19</v>
      </c>
      <c r="X66" s="1570">
        <f>'別紙様式2-3（６月以降分）'!X66</f>
        <v>6</v>
      </c>
      <c r="Y66" s="1379" t="s">
        <v>10</v>
      </c>
      <c r="Z66" s="1570">
        <f>'別紙様式2-3（６月以降分）'!Z66</f>
        <v>6</v>
      </c>
      <c r="AA66" s="1379" t="s">
        <v>45</v>
      </c>
      <c r="AB66" s="1570">
        <f>'別紙様式2-3（６月以降分）'!AB66</f>
        <v>7</v>
      </c>
      <c r="AC66" s="1379" t="s">
        <v>10</v>
      </c>
      <c r="AD66" s="1570">
        <f>'別紙様式2-3（６月以降分）'!AD66</f>
        <v>3</v>
      </c>
      <c r="AE66" s="1379" t="s">
        <v>2188</v>
      </c>
      <c r="AF66" s="1379" t="s">
        <v>24</v>
      </c>
      <c r="AG66" s="1379">
        <f>IF(X66&gt;=1,(AB66*12+AD66)-(X66*12+Z66)+1,"")</f>
        <v>10</v>
      </c>
      <c r="AH66" s="1381" t="s">
        <v>38</v>
      </c>
      <c r="AI66" s="1383" t="str">
        <f>'別紙様式2-3（６月以降分）'!AI66</f>
        <v/>
      </c>
      <c r="AJ66" s="1564" t="str">
        <f>'別紙様式2-3（６月以降分）'!AJ66</f>
        <v/>
      </c>
      <c r="AK66" s="1566">
        <f>'別紙様式2-3（６月以降分）'!AK66</f>
        <v>0</v>
      </c>
      <c r="AL66" s="1568" t="str">
        <f>IF('別紙様式2-3（６月以降分）'!AL66="","",'別紙様式2-3（６月以降分）'!AL66)</f>
        <v/>
      </c>
      <c r="AM66" s="1559">
        <f>'別紙様式2-3（６月以降分）'!AM66</f>
        <v>0</v>
      </c>
      <c r="AN66" s="1561" t="str">
        <f>IF('別紙様式2-3（６月以降分）'!AN66="","",'別紙様式2-3（６月以降分）'!AN66)</f>
        <v/>
      </c>
      <c r="AO66" s="1395" t="str">
        <f>IF('別紙様式2-3（６月以降分）'!AO66="","",'別紙様式2-3（６月以降分）'!AO66)</f>
        <v/>
      </c>
      <c r="AP66" s="1359" t="str">
        <f>IF('別紙様式2-3（６月以降分）'!AP66="","",'別紙様式2-3（６月以降分）'!AP66)</f>
        <v/>
      </c>
      <c r="AQ66" s="1395" t="str">
        <f>IF('別紙様式2-3（６月以降分）'!AQ66="","",'別紙様式2-3（６月以降分）'!AQ66)</f>
        <v/>
      </c>
      <c r="AR66" s="1535" t="str">
        <f>IF('別紙様式2-3（６月以降分）'!AR66="","",'別紙様式2-3（６月以降分）'!AR66)</f>
        <v/>
      </c>
      <c r="AS66" s="1555"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4"/>
      <c r="B67" s="1301"/>
      <c r="C67" s="1302"/>
      <c r="D67" s="1302"/>
      <c r="E67" s="1302"/>
      <c r="F67" s="1303"/>
      <c r="G67" s="1268"/>
      <c r="H67" s="1268"/>
      <c r="I67" s="1268"/>
      <c r="J67" s="1423"/>
      <c r="K67" s="1268"/>
      <c r="L67" s="1454"/>
      <c r="M67" s="1456"/>
      <c r="N67" s="1399" t="str">
        <f>IF('別紙様式2-2（４・５月分）'!Q54="","",'別紙様式2-2（４・５月分）'!Q54)</f>
        <v/>
      </c>
      <c r="O67" s="1426"/>
      <c r="P67" s="1432"/>
      <c r="Q67" s="1433"/>
      <c r="R67" s="1434"/>
      <c r="S67" s="1436"/>
      <c r="T67" s="1438"/>
      <c r="U67" s="1573"/>
      <c r="V67" s="1442"/>
      <c r="W67" s="1444"/>
      <c r="X67" s="1571"/>
      <c r="Y67" s="1380"/>
      <c r="Z67" s="1571"/>
      <c r="AA67" s="1380"/>
      <c r="AB67" s="1571"/>
      <c r="AC67" s="1380"/>
      <c r="AD67" s="1571"/>
      <c r="AE67" s="1380"/>
      <c r="AF67" s="1380"/>
      <c r="AG67" s="1380"/>
      <c r="AH67" s="1382"/>
      <c r="AI67" s="1384"/>
      <c r="AJ67" s="1565"/>
      <c r="AK67" s="1567"/>
      <c r="AL67" s="1569"/>
      <c r="AM67" s="1560"/>
      <c r="AN67" s="1562"/>
      <c r="AO67" s="1396"/>
      <c r="AP67" s="1563"/>
      <c r="AQ67" s="1396"/>
      <c r="AR67" s="1536"/>
      <c r="AS67" s="1556"/>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23"/>
      <c r="K68" s="1268"/>
      <c r="L68" s="1454"/>
      <c r="M68" s="1456"/>
      <c r="N68" s="1400"/>
      <c r="O68" s="1427"/>
      <c r="P68" s="1401" t="s">
        <v>2196</v>
      </c>
      <c r="Q68" s="1460" t="str">
        <f>IFERROR(VLOOKUP('別紙様式2-2（４・５月分）'!AR53,【参考】数式用!$AT$5:$AV$22,3,FALSE),"")</f>
        <v/>
      </c>
      <c r="R68" s="1405" t="s">
        <v>2207</v>
      </c>
      <c r="S68" s="1445" t="str">
        <f>IFERROR(VLOOKUP(K66,【参考】数式用!$A$5:$AB$27,MATCH(Q68,【参考】数式用!$B$4:$AB$4,0)+1,0),"")</f>
        <v/>
      </c>
      <c r="T68" s="1409" t="s">
        <v>2285</v>
      </c>
      <c r="U68" s="1557"/>
      <c r="V68" s="1413" t="str">
        <f>IFERROR(VLOOKUP(K66,【参考】数式用!$A$5:$AB$27,MATCH(U68,【参考】数式用!$B$4:$AB$4,0)+1,0),"")</f>
        <v/>
      </c>
      <c r="W68" s="1415" t="s">
        <v>19</v>
      </c>
      <c r="X68" s="1553"/>
      <c r="Y68" s="1365" t="s">
        <v>10</v>
      </c>
      <c r="Z68" s="1553"/>
      <c r="AA68" s="1365" t="s">
        <v>45</v>
      </c>
      <c r="AB68" s="1553"/>
      <c r="AC68" s="1365" t="s">
        <v>10</v>
      </c>
      <c r="AD68" s="1553"/>
      <c r="AE68" s="1365" t="s">
        <v>2188</v>
      </c>
      <c r="AF68" s="1365" t="s">
        <v>24</v>
      </c>
      <c r="AG68" s="1365" t="str">
        <f>IF(X68&gt;=1,(AB68*12+AD68)-(X68*12+Z68)+1,"")</f>
        <v/>
      </c>
      <c r="AH68" s="1367" t="s">
        <v>38</v>
      </c>
      <c r="AI68" s="1489" t="str">
        <f t="shared" ref="AI68" si="47">IFERROR(ROUNDDOWN(ROUND(L66*V68,0)*M66,0)*AG68,"")</f>
        <v/>
      </c>
      <c r="AJ68" s="1547" t="str">
        <f>IFERROR(ROUNDDOWN(ROUND((L66*(V68-AX66)),0)*M66,0)*AG68,"")</f>
        <v/>
      </c>
      <c r="AK68" s="1373"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9"/>
      <c r="AP68" s="1545"/>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5"/>
      <c r="B69" s="1419"/>
      <c r="C69" s="1420"/>
      <c r="D69" s="1420"/>
      <c r="E69" s="1420"/>
      <c r="F69" s="1421"/>
      <c r="G69" s="1269"/>
      <c r="H69" s="1269"/>
      <c r="I69" s="1269"/>
      <c r="J69" s="1424"/>
      <c r="K69" s="1269"/>
      <c r="L69" s="1455"/>
      <c r="M69" s="1457"/>
      <c r="N69" s="662" t="str">
        <f>IF('別紙様式2-2（４・５月分）'!Q55="","",'別紙様式2-2（４・５月分）'!Q55)</f>
        <v/>
      </c>
      <c r="O69" s="1428"/>
      <c r="P69" s="1402"/>
      <c r="Q69" s="1461"/>
      <c r="R69" s="1406"/>
      <c r="S69" s="1408"/>
      <c r="T69" s="1410"/>
      <c r="U69" s="1558"/>
      <c r="V69" s="1414"/>
      <c r="W69" s="1416"/>
      <c r="X69" s="1554"/>
      <c r="Y69" s="1366"/>
      <c r="Z69" s="1554"/>
      <c r="AA69" s="1366"/>
      <c r="AB69" s="1554"/>
      <c r="AC69" s="1366"/>
      <c r="AD69" s="1554"/>
      <c r="AE69" s="1366"/>
      <c r="AF69" s="1366"/>
      <c r="AG69" s="1366"/>
      <c r="AH69" s="1368"/>
      <c r="AI69" s="1490"/>
      <c r="AJ69" s="1548"/>
      <c r="AK69" s="1374"/>
      <c r="AL69" s="1550"/>
      <c r="AM69" s="1552"/>
      <c r="AN69" s="1544"/>
      <c r="AO69" s="1530"/>
      <c r="AP69" s="1546"/>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3">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2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25" t="str">
        <f>IF(SUM('別紙様式2-2（４・５月分）'!R56:R58)=0,"",SUM('別紙様式2-2（４・５月分）'!R56:R58))</f>
        <v/>
      </c>
      <c r="P70" s="1429" t="str">
        <f>IFERROR(VLOOKUP('別紙様式2-2（４・５月分）'!AR56,【参考】数式用!$AT$5:$AU$22,2,FALSE),"")</f>
        <v/>
      </c>
      <c r="Q70" s="1430"/>
      <c r="R70" s="1431"/>
      <c r="S70" s="1435" t="str">
        <f>IFERROR(VLOOKUP(K70,【参考】数式用!$A$5:$AB$27,MATCH(P70,【参考】数式用!$B$4:$AB$4,0)+1,0),"")</f>
        <v/>
      </c>
      <c r="T70" s="1437" t="s">
        <v>2275</v>
      </c>
      <c r="U70" s="1572" t="str">
        <f>IF('別紙様式2-3（６月以降分）'!U70="","",'別紙様式2-3（６月以降分）'!U70)</f>
        <v/>
      </c>
      <c r="V70" s="1441" t="str">
        <f>IFERROR(VLOOKUP(K70,【参考】数式用!$A$5:$AB$27,MATCH(U70,【参考】数式用!$B$4:$AB$4,0)+1,0),"")</f>
        <v/>
      </c>
      <c r="W70" s="1443" t="s">
        <v>19</v>
      </c>
      <c r="X70" s="1570">
        <f>'別紙様式2-3（６月以降分）'!X70</f>
        <v>6</v>
      </c>
      <c r="Y70" s="1379" t="s">
        <v>10</v>
      </c>
      <c r="Z70" s="1570">
        <f>'別紙様式2-3（６月以降分）'!Z70</f>
        <v>6</v>
      </c>
      <c r="AA70" s="1379" t="s">
        <v>45</v>
      </c>
      <c r="AB70" s="1570">
        <f>'別紙様式2-3（６月以降分）'!AB70</f>
        <v>7</v>
      </c>
      <c r="AC70" s="1379" t="s">
        <v>10</v>
      </c>
      <c r="AD70" s="1570">
        <f>'別紙様式2-3（６月以降分）'!AD70</f>
        <v>3</v>
      </c>
      <c r="AE70" s="1379" t="s">
        <v>2188</v>
      </c>
      <c r="AF70" s="1379" t="s">
        <v>24</v>
      </c>
      <c r="AG70" s="1379">
        <f>IF(X70&gt;=1,(AB70*12+AD70)-(X70*12+Z70)+1,"")</f>
        <v>10</v>
      </c>
      <c r="AH70" s="1381" t="s">
        <v>38</v>
      </c>
      <c r="AI70" s="1383" t="str">
        <f>'別紙様式2-3（６月以降分）'!AI70</f>
        <v/>
      </c>
      <c r="AJ70" s="1564" t="str">
        <f>'別紙様式2-3（６月以降分）'!AJ70</f>
        <v/>
      </c>
      <c r="AK70" s="1566">
        <f>'別紙様式2-3（６月以降分）'!AK70</f>
        <v>0</v>
      </c>
      <c r="AL70" s="1568" t="str">
        <f>IF('別紙様式2-3（６月以降分）'!AL70="","",'別紙様式2-3（６月以降分）'!AL70)</f>
        <v/>
      </c>
      <c r="AM70" s="1559">
        <f>'別紙様式2-3（６月以降分）'!AM70</f>
        <v>0</v>
      </c>
      <c r="AN70" s="1561" t="str">
        <f>IF('別紙様式2-3（６月以降分）'!AN70="","",'別紙様式2-3（６月以降分）'!AN70)</f>
        <v/>
      </c>
      <c r="AO70" s="1395" t="str">
        <f>IF('別紙様式2-3（６月以降分）'!AO70="","",'別紙様式2-3（６月以降分）'!AO70)</f>
        <v/>
      </c>
      <c r="AP70" s="1359" t="str">
        <f>IF('別紙様式2-3（６月以降分）'!AP70="","",'別紙様式2-3（６月以降分）'!AP70)</f>
        <v/>
      </c>
      <c r="AQ70" s="1395" t="str">
        <f>IF('別紙様式2-3（６月以降分）'!AQ70="","",'別紙様式2-3（６月以降分）'!AQ70)</f>
        <v/>
      </c>
      <c r="AR70" s="1535" t="str">
        <f>IF('別紙様式2-3（６月以降分）'!AR70="","",'別紙様式2-3（６月以降分）'!AR70)</f>
        <v/>
      </c>
      <c r="AS70" s="1555"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2" t="str">
        <f>IFERROR(VLOOKUP(K70,【参考】数式用!$AJ$2:$AK$24,2,FALSE),"")</f>
        <v/>
      </c>
      <c r="AZ70" s="596"/>
      <c r="BE70" s="440"/>
      <c r="BF70" s="1335" t="str">
        <f>G70</f>
        <v/>
      </c>
      <c r="BG70" s="1335"/>
      <c r="BH70" s="1335"/>
    </row>
    <row r="71" spans="1:60" ht="15" customHeight="1">
      <c r="A71" s="1314"/>
      <c r="B71" s="1301"/>
      <c r="C71" s="1302"/>
      <c r="D71" s="1302"/>
      <c r="E71" s="1302"/>
      <c r="F71" s="1303"/>
      <c r="G71" s="1268"/>
      <c r="H71" s="1268"/>
      <c r="I71" s="1268"/>
      <c r="J71" s="1423"/>
      <c r="K71" s="1268"/>
      <c r="L71" s="1454"/>
      <c r="M71" s="1463"/>
      <c r="N71" s="1399" t="str">
        <f>IF('別紙様式2-2（４・５月分）'!Q57="","",'別紙様式2-2（４・５月分）'!Q57)</f>
        <v/>
      </c>
      <c r="O71" s="1426"/>
      <c r="P71" s="1432"/>
      <c r="Q71" s="1433"/>
      <c r="R71" s="1434"/>
      <c r="S71" s="1436"/>
      <c r="T71" s="1438"/>
      <c r="U71" s="1573"/>
      <c r="V71" s="1442"/>
      <c r="W71" s="1444"/>
      <c r="X71" s="1571"/>
      <c r="Y71" s="1380"/>
      <c r="Z71" s="1571"/>
      <c r="AA71" s="1380"/>
      <c r="AB71" s="1571"/>
      <c r="AC71" s="1380"/>
      <c r="AD71" s="1571"/>
      <c r="AE71" s="1380"/>
      <c r="AF71" s="1380"/>
      <c r="AG71" s="1380"/>
      <c r="AH71" s="1382"/>
      <c r="AI71" s="1384"/>
      <c r="AJ71" s="1565"/>
      <c r="AK71" s="1567"/>
      <c r="AL71" s="1569"/>
      <c r="AM71" s="1560"/>
      <c r="AN71" s="1562"/>
      <c r="AO71" s="1396"/>
      <c r="AP71" s="1563"/>
      <c r="AQ71" s="1396"/>
      <c r="AR71" s="1536"/>
      <c r="AS71" s="1556"/>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23"/>
      <c r="K72" s="1268"/>
      <c r="L72" s="1454"/>
      <c r="M72" s="1463"/>
      <c r="N72" s="1400"/>
      <c r="O72" s="1427"/>
      <c r="P72" s="1401" t="s">
        <v>2196</v>
      </c>
      <c r="Q72" s="1460" t="str">
        <f>IFERROR(VLOOKUP('別紙様式2-2（４・５月分）'!AR56,【参考】数式用!$AT$5:$AV$22,3,FALSE),"")</f>
        <v/>
      </c>
      <c r="R72" s="1405" t="s">
        <v>2207</v>
      </c>
      <c r="S72" s="1407" t="str">
        <f>IFERROR(VLOOKUP(K70,【参考】数式用!$A$5:$AB$27,MATCH(Q72,【参考】数式用!$B$4:$AB$4,0)+1,0),"")</f>
        <v/>
      </c>
      <c r="T72" s="1409" t="s">
        <v>2285</v>
      </c>
      <c r="U72" s="1557"/>
      <c r="V72" s="1413" t="str">
        <f>IFERROR(VLOOKUP(K70,【参考】数式用!$A$5:$AB$27,MATCH(U72,【参考】数式用!$B$4:$AB$4,0)+1,0),"")</f>
        <v/>
      </c>
      <c r="W72" s="1415" t="s">
        <v>19</v>
      </c>
      <c r="X72" s="1553"/>
      <c r="Y72" s="1365" t="s">
        <v>10</v>
      </c>
      <c r="Z72" s="1553"/>
      <c r="AA72" s="1365" t="s">
        <v>45</v>
      </c>
      <c r="AB72" s="1553"/>
      <c r="AC72" s="1365" t="s">
        <v>10</v>
      </c>
      <c r="AD72" s="1553"/>
      <c r="AE72" s="1365" t="s">
        <v>2188</v>
      </c>
      <c r="AF72" s="1365" t="s">
        <v>24</v>
      </c>
      <c r="AG72" s="1365" t="str">
        <f>IF(X72&gt;=1,(AB72*12+AD72)-(X72*12+Z72)+1,"")</f>
        <v/>
      </c>
      <c r="AH72" s="1367" t="s">
        <v>38</v>
      </c>
      <c r="AI72" s="1489" t="str">
        <f t="shared" ref="AI72" si="51">IFERROR(ROUNDDOWN(ROUND(L70*V72,0)*M70,0)*AG72,"")</f>
        <v/>
      </c>
      <c r="AJ72" s="1547" t="str">
        <f>IFERROR(ROUNDDOWN(ROUND((L70*(V72-AX70)),0)*M70,0)*AG72,"")</f>
        <v/>
      </c>
      <c r="AK72" s="1373"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9"/>
      <c r="AP72" s="1545"/>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5"/>
      <c r="B73" s="1419"/>
      <c r="C73" s="1420"/>
      <c r="D73" s="1420"/>
      <c r="E73" s="1420"/>
      <c r="F73" s="1421"/>
      <c r="G73" s="1269"/>
      <c r="H73" s="1269"/>
      <c r="I73" s="1269"/>
      <c r="J73" s="1424"/>
      <c r="K73" s="1269"/>
      <c r="L73" s="1455"/>
      <c r="M73" s="1464"/>
      <c r="N73" s="662" t="str">
        <f>IF('別紙様式2-2（４・５月分）'!Q58="","",'別紙様式2-2（４・５月分）'!Q58)</f>
        <v/>
      </c>
      <c r="O73" s="1428"/>
      <c r="P73" s="1402"/>
      <c r="Q73" s="1461"/>
      <c r="R73" s="1406"/>
      <c r="S73" s="1408"/>
      <c r="T73" s="1410"/>
      <c r="U73" s="1558"/>
      <c r="V73" s="1414"/>
      <c r="W73" s="1416"/>
      <c r="X73" s="1554"/>
      <c r="Y73" s="1366"/>
      <c r="Z73" s="1554"/>
      <c r="AA73" s="1366"/>
      <c r="AB73" s="1554"/>
      <c r="AC73" s="1366"/>
      <c r="AD73" s="1554"/>
      <c r="AE73" s="1366"/>
      <c r="AF73" s="1366"/>
      <c r="AG73" s="1366"/>
      <c r="AH73" s="1368"/>
      <c r="AI73" s="1490"/>
      <c r="AJ73" s="1548"/>
      <c r="AK73" s="1374"/>
      <c r="AL73" s="1550"/>
      <c r="AM73" s="1552"/>
      <c r="AN73" s="1544"/>
      <c r="AO73" s="1530"/>
      <c r="AP73" s="1546"/>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2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25" t="str">
        <f>IF(SUM('別紙様式2-2（４・５月分）'!R59:R61)=0,"",SUM('別紙様式2-2（４・５月分）'!R59:R61))</f>
        <v/>
      </c>
      <c r="P74" s="1429" t="str">
        <f>IFERROR(VLOOKUP('別紙様式2-2（４・５月分）'!AR59,【参考】数式用!$AT$5:$AU$22,2,FALSE),"")</f>
        <v/>
      </c>
      <c r="Q74" s="1430"/>
      <c r="R74" s="1431"/>
      <c r="S74" s="1435" t="str">
        <f>IFERROR(VLOOKUP(K74,【参考】数式用!$A$5:$AB$27,MATCH(P74,【参考】数式用!$B$4:$AB$4,0)+1,0),"")</f>
        <v/>
      </c>
      <c r="T74" s="1437" t="s">
        <v>2275</v>
      </c>
      <c r="U74" s="1572" t="str">
        <f>IF('別紙様式2-3（６月以降分）'!U74="","",'別紙様式2-3（６月以降分）'!U74)</f>
        <v/>
      </c>
      <c r="V74" s="1441" t="str">
        <f>IFERROR(VLOOKUP(K74,【参考】数式用!$A$5:$AB$27,MATCH(U74,【参考】数式用!$B$4:$AB$4,0)+1,0),"")</f>
        <v/>
      </c>
      <c r="W74" s="1443" t="s">
        <v>19</v>
      </c>
      <c r="X74" s="1570">
        <f>'別紙様式2-3（６月以降分）'!X74</f>
        <v>6</v>
      </c>
      <c r="Y74" s="1379" t="s">
        <v>10</v>
      </c>
      <c r="Z74" s="1570">
        <f>'別紙様式2-3（６月以降分）'!Z74</f>
        <v>6</v>
      </c>
      <c r="AA74" s="1379" t="s">
        <v>45</v>
      </c>
      <c r="AB74" s="1570">
        <f>'別紙様式2-3（６月以降分）'!AB74</f>
        <v>7</v>
      </c>
      <c r="AC74" s="1379" t="s">
        <v>10</v>
      </c>
      <c r="AD74" s="1570">
        <f>'別紙様式2-3（６月以降分）'!AD74</f>
        <v>3</v>
      </c>
      <c r="AE74" s="1379" t="s">
        <v>2188</v>
      </c>
      <c r="AF74" s="1379" t="s">
        <v>24</v>
      </c>
      <c r="AG74" s="1379">
        <f>IF(X74&gt;=1,(AB74*12+AD74)-(X74*12+Z74)+1,"")</f>
        <v>10</v>
      </c>
      <c r="AH74" s="1381" t="s">
        <v>38</v>
      </c>
      <c r="AI74" s="1383" t="str">
        <f>'別紙様式2-3（６月以降分）'!AI74</f>
        <v/>
      </c>
      <c r="AJ74" s="1564" t="str">
        <f>'別紙様式2-3（６月以降分）'!AJ74</f>
        <v/>
      </c>
      <c r="AK74" s="1566">
        <f>'別紙様式2-3（６月以降分）'!AK74</f>
        <v>0</v>
      </c>
      <c r="AL74" s="1568" t="str">
        <f>IF('別紙様式2-3（６月以降分）'!AL74="","",'別紙様式2-3（６月以降分）'!AL74)</f>
        <v/>
      </c>
      <c r="AM74" s="1559">
        <f>'別紙様式2-3（６月以降分）'!AM74</f>
        <v>0</v>
      </c>
      <c r="AN74" s="1561" t="str">
        <f>IF('別紙様式2-3（６月以降分）'!AN74="","",'別紙様式2-3（６月以降分）'!AN74)</f>
        <v/>
      </c>
      <c r="AO74" s="1395" t="str">
        <f>IF('別紙様式2-3（６月以降分）'!AO74="","",'別紙様式2-3（６月以降分）'!AO74)</f>
        <v/>
      </c>
      <c r="AP74" s="1359" t="str">
        <f>IF('別紙様式2-3（６月以降分）'!AP74="","",'別紙様式2-3（６月以降分）'!AP74)</f>
        <v/>
      </c>
      <c r="AQ74" s="1395" t="str">
        <f>IF('別紙様式2-3（６月以降分）'!AQ74="","",'別紙様式2-3（６月以降分）'!AQ74)</f>
        <v/>
      </c>
      <c r="AR74" s="1535" t="str">
        <f>IF('別紙様式2-3（６月以降分）'!AR74="","",'別紙様式2-3（６月以降分）'!AR74)</f>
        <v/>
      </c>
      <c r="AS74" s="1555"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4"/>
      <c r="B75" s="1301"/>
      <c r="C75" s="1302"/>
      <c r="D75" s="1302"/>
      <c r="E75" s="1302"/>
      <c r="F75" s="1303"/>
      <c r="G75" s="1268"/>
      <c r="H75" s="1268"/>
      <c r="I75" s="1268"/>
      <c r="J75" s="1423"/>
      <c r="K75" s="1268"/>
      <c r="L75" s="1454"/>
      <c r="M75" s="1456"/>
      <c r="N75" s="1399" t="str">
        <f>IF('別紙様式2-2（４・５月分）'!Q60="","",'別紙様式2-2（４・５月分）'!Q60)</f>
        <v/>
      </c>
      <c r="O75" s="1426"/>
      <c r="P75" s="1432"/>
      <c r="Q75" s="1433"/>
      <c r="R75" s="1434"/>
      <c r="S75" s="1436"/>
      <c r="T75" s="1438"/>
      <c r="U75" s="1573"/>
      <c r="V75" s="1442"/>
      <c r="W75" s="1444"/>
      <c r="X75" s="1571"/>
      <c r="Y75" s="1380"/>
      <c r="Z75" s="1571"/>
      <c r="AA75" s="1380"/>
      <c r="AB75" s="1571"/>
      <c r="AC75" s="1380"/>
      <c r="AD75" s="1571"/>
      <c r="AE75" s="1380"/>
      <c r="AF75" s="1380"/>
      <c r="AG75" s="1380"/>
      <c r="AH75" s="1382"/>
      <c r="AI75" s="1384"/>
      <c r="AJ75" s="1565"/>
      <c r="AK75" s="1567"/>
      <c r="AL75" s="1569"/>
      <c r="AM75" s="1560"/>
      <c r="AN75" s="1562"/>
      <c r="AO75" s="1396"/>
      <c r="AP75" s="1563"/>
      <c r="AQ75" s="1396"/>
      <c r="AR75" s="1536"/>
      <c r="AS75" s="1556"/>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23"/>
      <c r="K76" s="1268"/>
      <c r="L76" s="1454"/>
      <c r="M76" s="1456"/>
      <c r="N76" s="1400"/>
      <c r="O76" s="1427"/>
      <c r="P76" s="1401" t="s">
        <v>2196</v>
      </c>
      <c r="Q76" s="1460" t="str">
        <f>IFERROR(VLOOKUP('別紙様式2-2（４・５月分）'!AR59,【参考】数式用!$AT$5:$AV$22,3,FALSE),"")</f>
        <v/>
      </c>
      <c r="R76" s="1405" t="s">
        <v>2207</v>
      </c>
      <c r="S76" s="1445" t="str">
        <f>IFERROR(VLOOKUP(K74,【参考】数式用!$A$5:$AB$27,MATCH(Q76,【参考】数式用!$B$4:$AB$4,0)+1,0),"")</f>
        <v/>
      </c>
      <c r="T76" s="1409" t="s">
        <v>2285</v>
      </c>
      <c r="U76" s="1557"/>
      <c r="V76" s="1413" t="str">
        <f>IFERROR(VLOOKUP(K74,【参考】数式用!$A$5:$AB$27,MATCH(U76,【参考】数式用!$B$4:$AB$4,0)+1,0),"")</f>
        <v/>
      </c>
      <c r="W76" s="1415" t="s">
        <v>19</v>
      </c>
      <c r="X76" s="1553"/>
      <c r="Y76" s="1365" t="s">
        <v>10</v>
      </c>
      <c r="Z76" s="1553"/>
      <c r="AA76" s="1365" t="s">
        <v>45</v>
      </c>
      <c r="AB76" s="1553"/>
      <c r="AC76" s="1365" t="s">
        <v>10</v>
      </c>
      <c r="AD76" s="1553"/>
      <c r="AE76" s="1365" t="s">
        <v>2188</v>
      </c>
      <c r="AF76" s="1365" t="s">
        <v>24</v>
      </c>
      <c r="AG76" s="1365" t="str">
        <f>IF(X76&gt;=1,(AB76*12+AD76)-(X76*12+Z76)+1,"")</f>
        <v/>
      </c>
      <c r="AH76" s="1367" t="s">
        <v>38</v>
      </c>
      <c r="AI76" s="1489" t="str">
        <f t="shared" ref="AI76" si="55">IFERROR(ROUNDDOWN(ROUND(L74*V76,0)*M74,0)*AG76,"")</f>
        <v/>
      </c>
      <c r="AJ76" s="1547" t="str">
        <f>IFERROR(ROUNDDOWN(ROUND((L74*(V76-AX74)),0)*M74,0)*AG76,"")</f>
        <v/>
      </c>
      <c r="AK76" s="1373"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9"/>
      <c r="AP76" s="1545"/>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5"/>
      <c r="B77" s="1419"/>
      <c r="C77" s="1420"/>
      <c r="D77" s="1420"/>
      <c r="E77" s="1420"/>
      <c r="F77" s="1421"/>
      <c r="G77" s="1269"/>
      <c r="H77" s="1269"/>
      <c r="I77" s="1269"/>
      <c r="J77" s="1424"/>
      <c r="K77" s="1269"/>
      <c r="L77" s="1455"/>
      <c r="M77" s="1457"/>
      <c r="N77" s="662" t="str">
        <f>IF('別紙様式2-2（４・５月分）'!Q61="","",'別紙様式2-2（４・５月分）'!Q61)</f>
        <v/>
      </c>
      <c r="O77" s="1428"/>
      <c r="P77" s="1402"/>
      <c r="Q77" s="1461"/>
      <c r="R77" s="1406"/>
      <c r="S77" s="1408"/>
      <c r="T77" s="1410"/>
      <c r="U77" s="1558"/>
      <c r="V77" s="1414"/>
      <c r="W77" s="1416"/>
      <c r="X77" s="1554"/>
      <c r="Y77" s="1366"/>
      <c r="Z77" s="1554"/>
      <c r="AA77" s="1366"/>
      <c r="AB77" s="1554"/>
      <c r="AC77" s="1366"/>
      <c r="AD77" s="1554"/>
      <c r="AE77" s="1366"/>
      <c r="AF77" s="1366"/>
      <c r="AG77" s="1366"/>
      <c r="AH77" s="1368"/>
      <c r="AI77" s="1490"/>
      <c r="AJ77" s="1548"/>
      <c r="AK77" s="1374"/>
      <c r="AL77" s="1550"/>
      <c r="AM77" s="1552"/>
      <c r="AN77" s="1544"/>
      <c r="AO77" s="1530"/>
      <c r="AP77" s="1546"/>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3">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2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25" t="str">
        <f>IF(SUM('別紙様式2-2（４・５月分）'!R62:R64)=0,"",SUM('別紙様式2-2（４・５月分）'!R62:R64))</f>
        <v/>
      </c>
      <c r="P78" s="1429" t="str">
        <f>IFERROR(VLOOKUP('別紙様式2-2（４・５月分）'!AR62,【参考】数式用!$AT$5:$AU$22,2,FALSE),"")</f>
        <v/>
      </c>
      <c r="Q78" s="1430"/>
      <c r="R78" s="1431"/>
      <c r="S78" s="1435" t="str">
        <f>IFERROR(VLOOKUP(K78,【参考】数式用!$A$5:$AB$27,MATCH(P78,【参考】数式用!$B$4:$AB$4,0)+1,0),"")</f>
        <v/>
      </c>
      <c r="T78" s="1437" t="s">
        <v>2275</v>
      </c>
      <c r="U78" s="1572" t="str">
        <f>IF('別紙様式2-3（６月以降分）'!U78="","",'別紙様式2-3（６月以降分）'!U78)</f>
        <v/>
      </c>
      <c r="V78" s="1441" t="str">
        <f>IFERROR(VLOOKUP(K78,【参考】数式用!$A$5:$AB$27,MATCH(U78,【参考】数式用!$B$4:$AB$4,0)+1,0),"")</f>
        <v/>
      </c>
      <c r="W78" s="1443" t="s">
        <v>19</v>
      </c>
      <c r="X78" s="1570">
        <f>'別紙様式2-3（６月以降分）'!X78</f>
        <v>6</v>
      </c>
      <c r="Y78" s="1379" t="s">
        <v>10</v>
      </c>
      <c r="Z78" s="1570">
        <f>'別紙様式2-3（６月以降分）'!Z78</f>
        <v>6</v>
      </c>
      <c r="AA78" s="1379" t="s">
        <v>45</v>
      </c>
      <c r="AB78" s="1570">
        <f>'別紙様式2-3（６月以降分）'!AB78</f>
        <v>7</v>
      </c>
      <c r="AC78" s="1379" t="s">
        <v>10</v>
      </c>
      <c r="AD78" s="1570">
        <f>'別紙様式2-3（６月以降分）'!AD78</f>
        <v>3</v>
      </c>
      <c r="AE78" s="1379" t="s">
        <v>2188</v>
      </c>
      <c r="AF78" s="1379" t="s">
        <v>24</v>
      </c>
      <c r="AG78" s="1379">
        <f>IF(X78&gt;=1,(AB78*12+AD78)-(X78*12+Z78)+1,"")</f>
        <v>10</v>
      </c>
      <c r="AH78" s="1381" t="s">
        <v>38</v>
      </c>
      <c r="AI78" s="1383" t="str">
        <f>'別紙様式2-3（６月以降分）'!AI78</f>
        <v/>
      </c>
      <c r="AJ78" s="1564" t="str">
        <f>'別紙様式2-3（６月以降分）'!AJ78</f>
        <v/>
      </c>
      <c r="AK78" s="1566">
        <f>'別紙様式2-3（６月以降分）'!AK78</f>
        <v>0</v>
      </c>
      <c r="AL78" s="1568" t="str">
        <f>IF('別紙様式2-3（６月以降分）'!AL78="","",'別紙様式2-3（６月以降分）'!AL78)</f>
        <v/>
      </c>
      <c r="AM78" s="1559">
        <f>'別紙様式2-3（６月以降分）'!AM78</f>
        <v>0</v>
      </c>
      <c r="AN78" s="1561" t="str">
        <f>IF('別紙様式2-3（６月以降分）'!AN78="","",'別紙様式2-3（６月以降分）'!AN78)</f>
        <v/>
      </c>
      <c r="AO78" s="1395" t="str">
        <f>IF('別紙様式2-3（６月以降分）'!AO78="","",'別紙様式2-3（６月以降分）'!AO78)</f>
        <v/>
      </c>
      <c r="AP78" s="1359" t="str">
        <f>IF('別紙様式2-3（６月以降分）'!AP78="","",'別紙様式2-3（６月以降分）'!AP78)</f>
        <v/>
      </c>
      <c r="AQ78" s="1395" t="str">
        <f>IF('別紙様式2-3（６月以降分）'!AQ78="","",'別紙様式2-3（６月以降分）'!AQ78)</f>
        <v/>
      </c>
      <c r="AR78" s="1535" t="str">
        <f>IF('別紙様式2-3（６月以降分）'!AR78="","",'別紙様式2-3（６月以降分）'!AR78)</f>
        <v/>
      </c>
      <c r="AS78" s="1555"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2" t="str">
        <f>IFERROR(VLOOKUP(K78,【参考】数式用!$AJ$2:$AK$24,2,FALSE),"")</f>
        <v/>
      </c>
      <c r="AZ78" s="596"/>
      <c r="BE78" s="440"/>
      <c r="BF78" s="1335" t="str">
        <f>G78</f>
        <v/>
      </c>
      <c r="BG78" s="1335"/>
      <c r="BH78" s="1335"/>
    </row>
    <row r="79" spans="1:60" ht="15" customHeight="1">
      <c r="A79" s="1314"/>
      <c r="B79" s="1301"/>
      <c r="C79" s="1302"/>
      <c r="D79" s="1302"/>
      <c r="E79" s="1302"/>
      <c r="F79" s="1303"/>
      <c r="G79" s="1268"/>
      <c r="H79" s="1268"/>
      <c r="I79" s="1268"/>
      <c r="J79" s="1423"/>
      <c r="K79" s="1268"/>
      <c r="L79" s="1454"/>
      <c r="M79" s="1463"/>
      <c r="N79" s="1399" t="str">
        <f>IF('別紙様式2-2（４・５月分）'!Q63="","",'別紙様式2-2（４・５月分）'!Q63)</f>
        <v/>
      </c>
      <c r="O79" s="1426"/>
      <c r="P79" s="1432"/>
      <c r="Q79" s="1433"/>
      <c r="R79" s="1434"/>
      <c r="S79" s="1436"/>
      <c r="T79" s="1438"/>
      <c r="U79" s="1573"/>
      <c r="V79" s="1442"/>
      <c r="W79" s="1444"/>
      <c r="X79" s="1571"/>
      <c r="Y79" s="1380"/>
      <c r="Z79" s="1571"/>
      <c r="AA79" s="1380"/>
      <c r="AB79" s="1571"/>
      <c r="AC79" s="1380"/>
      <c r="AD79" s="1571"/>
      <c r="AE79" s="1380"/>
      <c r="AF79" s="1380"/>
      <c r="AG79" s="1380"/>
      <c r="AH79" s="1382"/>
      <c r="AI79" s="1384"/>
      <c r="AJ79" s="1565"/>
      <c r="AK79" s="1567"/>
      <c r="AL79" s="1569"/>
      <c r="AM79" s="1560"/>
      <c r="AN79" s="1562"/>
      <c r="AO79" s="1396"/>
      <c r="AP79" s="1563"/>
      <c r="AQ79" s="1396"/>
      <c r="AR79" s="1536"/>
      <c r="AS79" s="1556"/>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23"/>
      <c r="K80" s="1268"/>
      <c r="L80" s="1454"/>
      <c r="M80" s="1463"/>
      <c r="N80" s="1400"/>
      <c r="O80" s="1427"/>
      <c r="P80" s="1401" t="s">
        <v>2196</v>
      </c>
      <c r="Q80" s="1460" t="str">
        <f>IFERROR(VLOOKUP('別紙様式2-2（４・５月分）'!AR62,【参考】数式用!$AT$5:$AV$22,3,FALSE),"")</f>
        <v/>
      </c>
      <c r="R80" s="1405" t="s">
        <v>2207</v>
      </c>
      <c r="S80" s="1407" t="str">
        <f>IFERROR(VLOOKUP(K78,【参考】数式用!$A$5:$AB$27,MATCH(Q80,【参考】数式用!$B$4:$AB$4,0)+1,0),"")</f>
        <v/>
      </c>
      <c r="T80" s="1409" t="s">
        <v>2285</v>
      </c>
      <c r="U80" s="1557"/>
      <c r="V80" s="1413" t="str">
        <f>IFERROR(VLOOKUP(K78,【参考】数式用!$A$5:$AB$27,MATCH(U80,【参考】数式用!$B$4:$AB$4,0)+1,0),"")</f>
        <v/>
      </c>
      <c r="W80" s="1415" t="s">
        <v>19</v>
      </c>
      <c r="X80" s="1553"/>
      <c r="Y80" s="1365" t="s">
        <v>10</v>
      </c>
      <c r="Z80" s="1553"/>
      <c r="AA80" s="1365" t="s">
        <v>45</v>
      </c>
      <c r="AB80" s="1553"/>
      <c r="AC80" s="1365" t="s">
        <v>10</v>
      </c>
      <c r="AD80" s="1553"/>
      <c r="AE80" s="1365" t="s">
        <v>2188</v>
      </c>
      <c r="AF80" s="1365" t="s">
        <v>24</v>
      </c>
      <c r="AG80" s="1365" t="str">
        <f>IF(X80&gt;=1,(AB80*12+AD80)-(X80*12+Z80)+1,"")</f>
        <v/>
      </c>
      <c r="AH80" s="1367" t="s">
        <v>38</v>
      </c>
      <c r="AI80" s="1489" t="str">
        <f t="shared" ref="AI80" si="59">IFERROR(ROUNDDOWN(ROUND(L78*V80,0)*M78,0)*AG80,"")</f>
        <v/>
      </c>
      <c r="AJ80" s="1547" t="str">
        <f>IFERROR(ROUNDDOWN(ROUND((L78*(V80-AX78)),0)*M78,0)*AG80,"")</f>
        <v/>
      </c>
      <c r="AK80" s="1373"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9"/>
      <c r="AP80" s="1545"/>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5"/>
      <c r="B81" s="1419"/>
      <c r="C81" s="1420"/>
      <c r="D81" s="1420"/>
      <c r="E81" s="1420"/>
      <c r="F81" s="1421"/>
      <c r="G81" s="1269"/>
      <c r="H81" s="1269"/>
      <c r="I81" s="1269"/>
      <c r="J81" s="1424"/>
      <c r="K81" s="1269"/>
      <c r="L81" s="1455"/>
      <c r="M81" s="1464"/>
      <c r="N81" s="662" t="str">
        <f>IF('別紙様式2-2（４・５月分）'!Q64="","",'別紙様式2-2（４・５月分）'!Q64)</f>
        <v/>
      </c>
      <c r="O81" s="1428"/>
      <c r="P81" s="1402"/>
      <c r="Q81" s="1461"/>
      <c r="R81" s="1406"/>
      <c r="S81" s="1408"/>
      <c r="T81" s="1410"/>
      <c r="U81" s="1558"/>
      <c r="V81" s="1414"/>
      <c r="W81" s="1416"/>
      <c r="X81" s="1554"/>
      <c r="Y81" s="1366"/>
      <c r="Z81" s="1554"/>
      <c r="AA81" s="1366"/>
      <c r="AB81" s="1554"/>
      <c r="AC81" s="1366"/>
      <c r="AD81" s="1554"/>
      <c r="AE81" s="1366"/>
      <c r="AF81" s="1366"/>
      <c r="AG81" s="1366"/>
      <c r="AH81" s="1368"/>
      <c r="AI81" s="1490"/>
      <c r="AJ81" s="1548"/>
      <c r="AK81" s="1374"/>
      <c r="AL81" s="1550"/>
      <c r="AM81" s="1552"/>
      <c r="AN81" s="1544"/>
      <c r="AO81" s="1530"/>
      <c r="AP81" s="1546"/>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2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25" t="str">
        <f>IF(SUM('別紙様式2-2（４・５月分）'!R65:R67)=0,"",SUM('別紙様式2-2（４・５月分）'!R65:R67))</f>
        <v/>
      </c>
      <c r="P82" s="1429" t="str">
        <f>IFERROR(VLOOKUP('別紙様式2-2（４・５月分）'!AR65,【参考】数式用!$AT$5:$AU$22,2,FALSE),"")</f>
        <v/>
      </c>
      <c r="Q82" s="1430"/>
      <c r="R82" s="1431"/>
      <c r="S82" s="1435" t="str">
        <f>IFERROR(VLOOKUP(K82,【参考】数式用!$A$5:$AB$27,MATCH(P82,【参考】数式用!$B$4:$AB$4,0)+1,0),"")</f>
        <v/>
      </c>
      <c r="T82" s="1437" t="s">
        <v>2275</v>
      </c>
      <c r="U82" s="1572" t="str">
        <f>IF('別紙様式2-3（６月以降分）'!U82="","",'別紙様式2-3（６月以降分）'!U82)</f>
        <v/>
      </c>
      <c r="V82" s="1441" t="str">
        <f>IFERROR(VLOOKUP(K82,【参考】数式用!$A$5:$AB$27,MATCH(U82,【参考】数式用!$B$4:$AB$4,0)+1,0),"")</f>
        <v/>
      </c>
      <c r="W82" s="1443" t="s">
        <v>19</v>
      </c>
      <c r="X82" s="1570">
        <f>'別紙様式2-3（６月以降分）'!X82</f>
        <v>6</v>
      </c>
      <c r="Y82" s="1379" t="s">
        <v>10</v>
      </c>
      <c r="Z82" s="1570">
        <f>'別紙様式2-3（６月以降分）'!Z82</f>
        <v>6</v>
      </c>
      <c r="AA82" s="1379" t="s">
        <v>45</v>
      </c>
      <c r="AB82" s="1570">
        <f>'別紙様式2-3（６月以降分）'!AB82</f>
        <v>7</v>
      </c>
      <c r="AC82" s="1379" t="s">
        <v>10</v>
      </c>
      <c r="AD82" s="1570">
        <f>'別紙様式2-3（６月以降分）'!AD82</f>
        <v>3</v>
      </c>
      <c r="AE82" s="1379" t="s">
        <v>2188</v>
      </c>
      <c r="AF82" s="1379" t="s">
        <v>24</v>
      </c>
      <c r="AG82" s="1379">
        <f>IF(X82&gt;=1,(AB82*12+AD82)-(X82*12+Z82)+1,"")</f>
        <v>10</v>
      </c>
      <c r="AH82" s="1381" t="s">
        <v>38</v>
      </c>
      <c r="AI82" s="1383" t="str">
        <f>'別紙様式2-3（６月以降分）'!AI82</f>
        <v/>
      </c>
      <c r="AJ82" s="1564" t="str">
        <f>'別紙様式2-3（６月以降分）'!AJ82</f>
        <v/>
      </c>
      <c r="AK82" s="1566">
        <f>'別紙様式2-3（６月以降分）'!AK82</f>
        <v>0</v>
      </c>
      <c r="AL82" s="1568" t="str">
        <f>IF('別紙様式2-3（６月以降分）'!AL82="","",'別紙様式2-3（６月以降分）'!AL82)</f>
        <v/>
      </c>
      <c r="AM82" s="1559">
        <f>'別紙様式2-3（６月以降分）'!AM82</f>
        <v>0</v>
      </c>
      <c r="AN82" s="1561" t="str">
        <f>IF('別紙様式2-3（６月以降分）'!AN82="","",'別紙様式2-3（６月以降分）'!AN82)</f>
        <v/>
      </c>
      <c r="AO82" s="1395" t="str">
        <f>IF('別紙様式2-3（６月以降分）'!AO82="","",'別紙様式2-3（６月以降分）'!AO82)</f>
        <v/>
      </c>
      <c r="AP82" s="1359" t="str">
        <f>IF('別紙様式2-3（６月以降分）'!AP82="","",'別紙様式2-3（６月以降分）'!AP82)</f>
        <v/>
      </c>
      <c r="AQ82" s="1395" t="str">
        <f>IF('別紙様式2-3（６月以降分）'!AQ82="","",'別紙様式2-3（６月以降分）'!AQ82)</f>
        <v/>
      </c>
      <c r="AR82" s="1535" t="str">
        <f>IF('別紙様式2-3（６月以降分）'!AR82="","",'別紙様式2-3（６月以降分）'!AR82)</f>
        <v/>
      </c>
      <c r="AS82" s="1555"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4"/>
      <c r="B83" s="1301"/>
      <c r="C83" s="1302"/>
      <c r="D83" s="1302"/>
      <c r="E83" s="1302"/>
      <c r="F83" s="1303"/>
      <c r="G83" s="1268"/>
      <c r="H83" s="1268"/>
      <c r="I83" s="1268"/>
      <c r="J83" s="1423"/>
      <c r="K83" s="1268"/>
      <c r="L83" s="1454"/>
      <c r="M83" s="1456"/>
      <c r="N83" s="1399" t="str">
        <f>IF('別紙様式2-2（４・５月分）'!Q66="","",'別紙様式2-2（４・５月分）'!Q66)</f>
        <v/>
      </c>
      <c r="O83" s="1426"/>
      <c r="P83" s="1432"/>
      <c r="Q83" s="1433"/>
      <c r="R83" s="1434"/>
      <c r="S83" s="1436"/>
      <c r="T83" s="1438"/>
      <c r="U83" s="1573"/>
      <c r="V83" s="1442"/>
      <c r="W83" s="1444"/>
      <c r="X83" s="1571"/>
      <c r="Y83" s="1380"/>
      <c r="Z83" s="1571"/>
      <c r="AA83" s="1380"/>
      <c r="AB83" s="1571"/>
      <c r="AC83" s="1380"/>
      <c r="AD83" s="1571"/>
      <c r="AE83" s="1380"/>
      <c r="AF83" s="1380"/>
      <c r="AG83" s="1380"/>
      <c r="AH83" s="1382"/>
      <c r="AI83" s="1384"/>
      <c r="AJ83" s="1565"/>
      <c r="AK83" s="1567"/>
      <c r="AL83" s="1569"/>
      <c r="AM83" s="1560"/>
      <c r="AN83" s="1562"/>
      <c r="AO83" s="1396"/>
      <c r="AP83" s="1563"/>
      <c r="AQ83" s="1396"/>
      <c r="AR83" s="1536"/>
      <c r="AS83" s="1556"/>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23"/>
      <c r="K84" s="1268"/>
      <c r="L84" s="1454"/>
      <c r="M84" s="1456"/>
      <c r="N84" s="1400"/>
      <c r="O84" s="1427"/>
      <c r="P84" s="1401" t="s">
        <v>2196</v>
      </c>
      <c r="Q84" s="1460" t="str">
        <f>IFERROR(VLOOKUP('別紙様式2-2（４・５月分）'!AR65,【参考】数式用!$AT$5:$AV$22,3,FALSE),"")</f>
        <v/>
      </c>
      <c r="R84" s="1405" t="s">
        <v>2207</v>
      </c>
      <c r="S84" s="1445" t="str">
        <f>IFERROR(VLOOKUP(K82,【参考】数式用!$A$5:$AB$27,MATCH(Q84,【参考】数式用!$B$4:$AB$4,0)+1,0),"")</f>
        <v/>
      </c>
      <c r="T84" s="1409" t="s">
        <v>2285</v>
      </c>
      <c r="U84" s="1557"/>
      <c r="V84" s="1413" t="str">
        <f>IFERROR(VLOOKUP(K82,【参考】数式用!$A$5:$AB$27,MATCH(U84,【参考】数式用!$B$4:$AB$4,0)+1,0),"")</f>
        <v/>
      </c>
      <c r="W84" s="1415" t="s">
        <v>19</v>
      </c>
      <c r="X84" s="1553"/>
      <c r="Y84" s="1365" t="s">
        <v>10</v>
      </c>
      <c r="Z84" s="1553"/>
      <c r="AA84" s="1365" t="s">
        <v>45</v>
      </c>
      <c r="AB84" s="1553"/>
      <c r="AC84" s="1365" t="s">
        <v>10</v>
      </c>
      <c r="AD84" s="1553"/>
      <c r="AE84" s="1365" t="s">
        <v>2188</v>
      </c>
      <c r="AF84" s="1365" t="s">
        <v>24</v>
      </c>
      <c r="AG84" s="1365" t="str">
        <f>IF(X84&gt;=1,(AB84*12+AD84)-(X84*12+Z84)+1,"")</f>
        <v/>
      </c>
      <c r="AH84" s="1367" t="s">
        <v>38</v>
      </c>
      <c r="AI84" s="1489" t="str">
        <f t="shared" ref="AI84" si="63">IFERROR(ROUNDDOWN(ROUND(L82*V84,0)*M82,0)*AG84,"")</f>
        <v/>
      </c>
      <c r="AJ84" s="1547" t="str">
        <f>IFERROR(ROUNDDOWN(ROUND((L82*(V84-AX82)),0)*M82,0)*AG84,"")</f>
        <v/>
      </c>
      <c r="AK84" s="1373"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9"/>
      <c r="AP84" s="1545"/>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5"/>
      <c r="B85" s="1419"/>
      <c r="C85" s="1420"/>
      <c r="D85" s="1420"/>
      <c r="E85" s="1420"/>
      <c r="F85" s="1421"/>
      <c r="G85" s="1269"/>
      <c r="H85" s="1269"/>
      <c r="I85" s="1269"/>
      <c r="J85" s="1424"/>
      <c r="K85" s="1269"/>
      <c r="L85" s="1455"/>
      <c r="M85" s="1457"/>
      <c r="N85" s="662" t="str">
        <f>IF('別紙様式2-2（４・５月分）'!Q67="","",'別紙様式2-2（４・５月分）'!Q67)</f>
        <v/>
      </c>
      <c r="O85" s="1428"/>
      <c r="P85" s="1402"/>
      <c r="Q85" s="1461"/>
      <c r="R85" s="1406"/>
      <c r="S85" s="1408"/>
      <c r="T85" s="1410"/>
      <c r="U85" s="1558"/>
      <c r="V85" s="1414"/>
      <c r="W85" s="1416"/>
      <c r="X85" s="1554"/>
      <c r="Y85" s="1366"/>
      <c r="Z85" s="1554"/>
      <c r="AA85" s="1366"/>
      <c r="AB85" s="1554"/>
      <c r="AC85" s="1366"/>
      <c r="AD85" s="1554"/>
      <c r="AE85" s="1366"/>
      <c r="AF85" s="1366"/>
      <c r="AG85" s="1366"/>
      <c r="AH85" s="1368"/>
      <c r="AI85" s="1490"/>
      <c r="AJ85" s="1548"/>
      <c r="AK85" s="1374"/>
      <c r="AL85" s="1550"/>
      <c r="AM85" s="1552"/>
      <c r="AN85" s="1544"/>
      <c r="AO85" s="1530"/>
      <c r="AP85" s="1546"/>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3">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2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25" t="str">
        <f>IF(SUM('別紙様式2-2（４・５月分）'!R68:R70)=0,"",SUM('別紙様式2-2（４・５月分）'!R68:R70))</f>
        <v/>
      </c>
      <c r="P86" s="1429" t="str">
        <f>IFERROR(VLOOKUP('別紙様式2-2（４・５月分）'!AR68,【参考】数式用!$AT$5:$AU$22,2,FALSE),"")</f>
        <v/>
      </c>
      <c r="Q86" s="1430"/>
      <c r="R86" s="1431"/>
      <c r="S86" s="1435" t="str">
        <f>IFERROR(VLOOKUP(K86,【参考】数式用!$A$5:$AB$27,MATCH(P86,【参考】数式用!$B$4:$AB$4,0)+1,0),"")</f>
        <v/>
      </c>
      <c r="T86" s="1437" t="s">
        <v>2275</v>
      </c>
      <c r="U86" s="1572" t="str">
        <f>IF('別紙様式2-3（６月以降分）'!U86="","",'別紙様式2-3（６月以降分）'!U86)</f>
        <v/>
      </c>
      <c r="V86" s="1441" t="str">
        <f>IFERROR(VLOOKUP(K86,【参考】数式用!$A$5:$AB$27,MATCH(U86,【参考】数式用!$B$4:$AB$4,0)+1,0),"")</f>
        <v/>
      </c>
      <c r="W86" s="1443" t="s">
        <v>19</v>
      </c>
      <c r="X86" s="1570">
        <f>'別紙様式2-3（６月以降分）'!X86</f>
        <v>6</v>
      </c>
      <c r="Y86" s="1379" t="s">
        <v>10</v>
      </c>
      <c r="Z86" s="1570">
        <f>'別紙様式2-3（６月以降分）'!Z86</f>
        <v>6</v>
      </c>
      <c r="AA86" s="1379" t="s">
        <v>45</v>
      </c>
      <c r="AB86" s="1570">
        <f>'別紙様式2-3（６月以降分）'!AB86</f>
        <v>7</v>
      </c>
      <c r="AC86" s="1379" t="s">
        <v>10</v>
      </c>
      <c r="AD86" s="1570">
        <f>'別紙様式2-3（６月以降分）'!AD86</f>
        <v>3</v>
      </c>
      <c r="AE86" s="1379" t="s">
        <v>2188</v>
      </c>
      <c r="AF86" s="1379" t="s">
        <v>24</v>
      </c>
      <c r="AG86" s="1379">
        <f>IF(X86&gt;=1,(AB86*12+AD86)-(X86*12+Z86)+1,"")</f>
        <v>10</v>
      </c>
      <c r="AH86" s="1381" t="s">
        <v>38</v>
      </c>
      <c r="AI86" s="1383" t="str">
        <f>'別紙様式2-3（６月以降分）'!AI86</f>
        <v/>
      </c>
      <c r="AJ86" s="1564" t="str">
        <f>'別紙様式2-3（６月以降分）'!AJ86</f>
        <v/>
      </c>
      <c r="AK86" s="1566">
        <f>'別紙様式2-3（６月以降分）'!AK86</f>
        <v>0</v>
      </c>
      <c r="AL86" s="1568" t="str">
        <f>IF('別紙様式2-3（６月以降分）'!AL86="","",'別紙様式2-3（６月以降分）'!AL86)</f>
        <v/>
      </c>
      <c r="AM86" s="1559">
        <f>'別紙様式2-3（６月以降分）'!AM86</f>
        <v>0</v>
      </c>
      <c r="AN86" s="1561" t="str">
        <f>IF('別紙様式2-3（６月以降分）'!AN86="","",'別紙様式2-3（６月以降分）'!AN86)</f>
        <v/>
      </c>
      <c r="AO86" s="1395" t="str">
        <f>IF('別紙様式2-3（６月以降分）'!AO86="","",'別紙様式2-3（６月以降分）'!AO86)</f>
        <v/>
      </c>
      <c r="AP86" s="1359" t="str">
        <f>IF('別紙様式2-3（６月以降分）'!AP86="","",'別紙様式2-3（６月以降分）'!AP86)</f>
        <v/>
      </c>
      <c r="AQ86" s="1395" t="str">
        <f>IF('別紙様式2-3（６月以降分）'!AQ86="","",'別紙様式2-3（６月以降分）'!AQ86)</f>
        <v/>
      </c>
      <c r="AR86" s="1535" t="str">
        <f>IF('別紙様式2-3（６月以降分）'!AR86="","",'別紙様式2-3（６月以降分）'!AR86)</f>
        <v/>
      </c>
      <c r="AS86" s="1555"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2" t="str">
        <f>IFERROR(VLOOKUP(K86,【参考】数式用!$AJ$2:$AK$24,2,FALSE),"")</f>
        <v/>
      </c>
      <c r="AZ86" s="596"/>
      <c r="BE86" s="440"/>
      <c r="BF86" s="1335" t="str">
        <f>G86</f>
        <v/>
      </c>
      <c r="BG86" s="1335"/>
      <c r="BH86" s="1335"/>
    </row>
    <row r="87" spans="1:60" ht="15" customHeight="1">
      <c r="A87" s="1314"/>
      <c r="B87" s="1301"/>
      <c r="C87" s="1302"/>
      <c r="D87" s="1302"/>
      <c r="E87" s="1302"/>
      <c r="F87" s="1303"/>
      <c r="G87" s="1268"/>
      <c r="H87" s="1268"/>
      <c r="I87" s="1268"/>
      <c r="J87" s="1423"/>
      <c r="K87" s="1268"/>
      <c r="L87" s="1454"/>
      <c r="M87" s="1463"/>
      <c r="N87" s="1399" t="str">
        <f>IF('別紙様式2-2（４・５月分）'!Q69="","",'別紙様式2-2（４・５月分）'!Q69)</f>
        <v/>
      </c>
      <c r="O87" s="1426"/>
      <c r="P87" s="1432"/>
      <c r="Q87" s="1433"/>
      <c r="R87" s="1434"/>
      <c r="S87" s="1436"/>
      <c r="T87" s="1438"/>
      <c r="U87" s="1573"/>
      <c r="V87" s="1442"/>
      <c r="W87" s="1444"/>
      <c r="X87" s="1571"/>
      <c r="Y87" s="1380"/>
      <c r="Z87" s="1571"/>
      <c r="AA87" s="1380"/>
      <c r="AB87" s="1571"/>
      <c r="AC87" s="1380"/>
      <c r="AD87" s="1571"/>
      <c r="AE87" s="1380"/>
      <c r="AF87" s="1380"/>
      <c r="AG87" s="1380"/>
      <c r="AH87" s="1382"/>
      <c r="AI87" s="1384"/>
      <c r="AJ87" s="1565"/>
      <c r="AK87" s="1567"/>
      <c r="AL87" s="1569"/>
      <c r="AM87" s="1560"/>
      <c r="AN87" s="1562"/>
      <c r="AO87" s="1396"/>
      <c r="AP87" s="1563"/>
      <c r="AQ87" s="1396"/>
      <c r="AR87" s="1536"/>
      <c r="AS87" s="1556"/>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23"/>
      <c r="K88" s="1268"/>
      <c r="L88" s="1454"/>
      <c r="M88" s="1463"/>
      <c r="N88" s="1400"/>
      <c r="O88" s="1427"/>
      <c r="P88" s="1401" t="s">
        <v>2196</v>
      </c>
      <c r="Q88" s="1460" t="str">
        <f>IFERROR(VLOOKUP('別紙様式2-2（４・５月分）'!AR68,【参考】数式用!$AT$5:$AV$22,3,FALSE),"")</f>
        <v/>
      </c>
      <c r="R88" s="1405" t="s">
        <v>2207</v>
      </c>
      <c r="S88" s="1407" t="str">
        <f>IFERROR(VLOOKUP(K86,【参考】数式用!$A$5:$AB$27,MATCH(Q88,【参考】数式用!$B$4:$AB$4,0)+1,0),"")</f>
        <v/>
      </c>
      <c r="T88" s="1409" t="s">
        <v>2285</v>
      </c>
      <c r="U88" s="1557"/>
      <c r="V88" s="1413" t="str">
        <f>IFERROR(VLOOKUP(K86,【参考】数式用!$A$5:$AB$27,MATCH(U88,【参考】数式用!$B$4:$AB$4,0)+1,0),"")</f>
        <v/>
      </c>
      <c r="W88" s="1415" t="s">
        <v>19</v>
      </c>
      <c r="X88" s="1553"/>
      <c r="Y88" s="1365" t="s">
        <v>10</v>
      </c>
      <c r="Z88" s="1553"/>
      <c r="AA88" s="1365" t="s">
        <v>45</v>
      </c>
      <c r="AB88" s="1553"/>
      <c r="AC88" s="1365" t="s">
        <v>10</v>
      </c>
      <c r="AD88" s="1553"/>
      <c r="AE88" s="1365" t="s">
        <v>2188</v>
      </c>
      <c r="AF88" s="1365" t="s">
        <v>24</v>
      </c>
      <c r="AG88" s="1365" t="str">
        <f>IF(X88&gt;=1,(AB88*12+AD88)-(X88*12+Z88)+1,"")</f>
        <v/>
      </c>
      <c r="AH88" s="1367" t="s">
        <v>38</v>
      </c>
      <c r="AI88" s="1489" t="str">
        <f t="shared" ref="AI88" si="67">IFERROR(ROUNDDOWN(ROUND(L86*V88,0)*M86,0)*AG88,"")</f>
        <v/>
      </c>
      <c r="AJ88" s="1547" t="str">
        <f>IFERROR(ROUNDDOWN(ROUND((L86*(V88-AX86)),0)*M86,0)*AG88,"")</f>
        <v/>
      </c>
      <c r="AK88" s="1373"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9"/>
      <c r="AP88" s="1545"/>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5"/>
      <c r="B89" s="1419"/>
      <c r="C89" s="1420"/>
      <c r="D89" s="1420"/>
      <c r="E89" s="1420"/>
      <c r="F89" s="1421"/>
      <c r="G89" s="1269"/>
      <c r="H89" s="1269"/>
      <c r="I89" s="1269"/>
      <c r="J89" s="1424"/>
      <c r="K89" s="1269"/>
      <c r="L89" s="1455"/>
      <c r="M89" s="1464"/>
      <c r="N89" s="662" t="str">
        <f>IF('別紙様式2-2（４・５月分）'!Q70="","",'別紙様式2-2（４・５月分）'!Q70)</f>
        <v/>
      </c>
      <c r="O89" s="1428"/>
      <c r="P89" s="1402"/>
      <c r="Q89" s="1461"/>
      <c r="R89" s="1406"/>
      <c r="S89" s="1408"/>
      <c r="T89" s="1410"/>
      <c r="U89" s="1558"/>
      <c r="V89" s="1414"/>
      <c r="W89" s="1416"/>
      <c r="X89" s="1554"/>
      <c r="Y89" s="1366"/>
      <c r="Z89" s="1554"/>
      <c r="AA89" s="1366"/>
      <c r="AB89" s="1554"/>
      <c r="AC89" s="1366"/>
      <c r="AD89" s="1554"/>
      <c r="AE89" s="1366"/>
      <c r="AF89" s="1366"/>
      <c r="AG89" s="1366"/>
      <c r="AH89" s="1368"/>
      <c r="AI89" s="1490"/>
      <c r="AJ89" s="1548"/>
      <c r="AK89" s="1374"/>
      <c r="AL89" s="1550"/>
      <c r="AM89" s="1552"/>
      <c r="AN89" s="1544"/>
      <c r="AO89" s="1530"/>
      <c r="AP89" s="1546"/>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2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25" t="str">
        <f>IF(SUM('別紙様式2-2（４・５月分）'!R71:R73)=0,"",SUM('別紙様式2-2（４・５月分）'!R71:R73))</f>
        <v/>
      </c>
      <c r="P90" s="1429" t="str">
        <f>IFERROR(VLOOKUP('別紙様式2-2（４・５月分）'!AR71,【参考】数式用!$AT$5:$AU$22,2,FALSE),"")</f>
        <v/>
      </c>
      <c r="Q90" s="1430"/>
      <c r="R90" s="1431"/>
      <c r="S90" s="1435" t="str">
        <f>IFERROR(VLOOKUP(K90,【参考】数式用!$A$5:$AB$27,MATCH(P90,【参考】数式用!$B$4:$AB$4,0)+1,0),"")</f>
        <v/>
      </c>
      <c r="T90" s="1437" t="s">
        <v>2275</v>
      </c>
      <c r="U90" s="1572" t="str">
        <f>IF('別紙様式2-3（６月以降分）'!U90="","",'別紙様式2-3（６月以降分）'!U90)</f>
        <v/>
      </c>
      <c r="V90" s="1441" t="str">
        <f>IFERROR(VLOOKUP(K90,【参考】数式用!$A$5:$AB$27,MATCH(U90,【参考】数式用!$B$4:$AB$4,0)+1,0),"")</f>
        <v/>
      </c>
      <c r="W90" s="1443" t="s">
        <v>19</v>
      </c>
      <c r="X90" s="1570">
        <f>'別紙様式2-3（６月以降分）'!X90</f>
        <v>6</v>
      </c>
      <c r="Y90" s="1379" t="s">
        <v>10</v>
      </c>
      <c r="Z90" s="1570">
        <f>'別紙様式2-3（６月以降分）'!Z90</f>
        <v>6</v>
      </c>
      <c r="AA90" s="1379" t="s">
        <v>45</v>
      </c>
      <c r="AB90" s="1570">
        <f>'別紙様式2-3（６月以降分）'!AB90</f>
        <v>7</v>
      </c>
      <c r="AC90" s="1379" t="s">
        <v>10</v>
      </c>
      <c r="AD90" s="1570">
        <f>'別紙様式2-3（６月以降分）'!AD90</f>
        <v>3</v>
      </c>
      <c r="AE90" s="1379" t="s">
        <v>2188</v>
      </c>
      <c r="AF90" s="1379" t="s">
        <v>24</v>
      </c>
      <c r="AG90" s="1379">
        <f>IF(X90&gt;=1,(AB90*12+AD90)-(X90*12+Z90)+1,"")</f>
        <v>10</v>
      </c>
      <c r="AH90" s="1381" t="s">
        <v>38</v>
      </c>
      <c r="AI90" s="1383" t="str">
        <f>'別紙様式2-3（６月以降分）'!AI90</f>
        <v/>
      </c>
      <c r="AJ90" s="1564" t="str">
        <f>'別紙様式2-3（６月以降分）'!AJ90</f>
        <v/>
      </c>
      <c r="AK90" s="1566">
        <f>'別紙様式2-3（６月以降分）'!AK90</f>
        <v>0</v>
      </c>
      <c r="AL90" s="1568" t="str">
        <f>IF('別紙様式2-3（６月以降分）'!AL90="","",'別紙様式2-3（６月以降分）'!AL90)</f>
        <v/>
      </c>
      <c r="AM90" s="1559">
        <f>'別紙様式2-3（６月以降分）'!AM90</f>
        <v>0</v>
      </c>
      <c r="AN90" s="1561" t="str">
        <f>IF('別紙様式2-3（６月以降分）'!AN90="","",'別紙様式2-3（６月以降分）'!AN90)</f>
        <v/>
      </c>
      <c r="AO90" s="1395" t="str">
        <f>IF('別紙様式2-3（６月以降分）'!AO90="","",'別紙様式2-3（６月以降分）'!AO90)</f>
        <v/>
      </c>
      <c r="AP90" s="1359" t="str">
        <f>IF('別紙様式2-3（６月以降分）'!AP90="","",'別紙様式2-3（６月以降分）'!AP90)</f>
        <v/>
      </c>
      <c r="AQ90" s="1395" t="str">
        <f>IF('別紙様式2-3（６月以降分）'!AQ90="","",'別紙様式2-3（６月以降分）'!AQ90)</f>
        <v/>
      </c>
      <c r="AR90" s="1535" t="str">
        <f>IF('別紙様式2-3（６月以降分）'!AR90="","",'別紙様式2-3（６月以降分）'!AR90)</f>
        <v/>
      </c>
      <c r="AS90" s="1555"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4"/>
      <c r="B91" s="1301"/>
      <c r="C91" s="1302"/>
      <c r="D91" s="1302"/>
      <c r="E91" s="1302"/>
      <c r="F91" s="1303"/>
      <c r="G91" s="1268"/>
      <c r="H91" s="1268"/>
      <c r="I91" s="1268"/>
      <c r="J91" s="1423"/>
      <c r="K91" s="1268"/>
      <c r="L91" s="1454"/>
      <c r="M91" s="1456"/>
      <c r="N91" s="1399" t="str">
        <f>IF('別紙様式2-2（４・５月分）'!Q72="","",'別紙様式2-2（４・５月分）'!Q72)</f>
        <v/>
      </c>
      <c r="O91" s="1426"/>
      <c r="P91" s="1432"/>
      <c r="Q91" s="1433"/>
      <c r="R91" s="1434"/>
      <c r="S91" s="1436"/>
      <c r="T91" s="1438"/>
      <c r="U91" s="1573"/>
      <c r="V91" s="1442"/>
      <c r="W91" s="1444"/>
      <c r="X91" s="1571"/>
      <c r="Y91" s="1380"/>
      <c r="Z91" s="1571"/>
      <c r="AA91" s="1380"/>
      <c r="AB91" s="1571"/>
      <c r="AC91" s="1380"/>
      <c r="AD91" s="1571"/>
      <c r="AE91" s="1380"/>
      <c r="AF91" s="1380"/>
      <c r="AG91" s="1380"/>
      <c r="AH91" s="1382"/>
      <c r="AI91" s="1384"/>
      <c r="AJ91" s="1565"/>
      <c r="AK91" s="1567"/>
      <c r="AL91" s="1569"/>
      <c r="AM91" s="1560"/>
      <c r="AN91" s="1562"/>
      <c r="AO91" s="1396"/>
      <c r="AP91" s="1563"/>
      <c r="AQ91" s="1396"/>
      <c r="AR91" s="1536"/>
      <c r="AS91" s="1556"/>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23"/>
      <c r="K92" s="1268"/>
      <c r="L92" s="1454"/>
      <c r="M92" s="1456"/>
      <c r="N92" s="1400"/>
      <c r="O92" s="1427"/>
      <c r="P92" s="1401" t="s">
        <v>2196</v>
      </c>
      <c r="Q92" s="1460" t="str">
        <f>IFERROR(VLOOKUP('別紙様式2-2（４・５月分）'!AR71,【参考】数式用!$AT$5:$AV$22,3,FALSE),"")</f>
        <v/>
      </c>
      <c r="R92" s="1405" t="s">
        <v>2207</v>
      </c>
      <c r="S92" s="1445" t="str">
        <f>IFERROR(VLOOKUP(K90,【参考】数式用!$A$5:$AB$27,MATCH(Q92,【参考】数式用!$B$4:$AB$4,0)+1,0),"")</f>
        <v/>
      </c>
      <c r="T92" s="1409" t="s">
        <v>2285</v>
      </c>
      <c r="U92" s="1557"/>
      <c r="V92" s="1413" t="str">
        <f>IFERROR(VLOOKUP(K90,【参考】数式用!$A$5:$AB$27,MATCH(U92,【参考】数式用!$B$4:$AB$4,0)+1,0),"")</f>
        <v/>
      </c>
      <c r="W92" s="1415" t="s">
        <v>19</v>
      </c>
      <c r="X92" s="1553"/>
      <c r="Y92" s="1365" t="s">
        <v>10</v>
      </c>
      <c r="Z92" s="1553"/>
      <c r="AA92" s="1365" t="s">
        <v>45</v>
      </c>
      <c r="AB92" s="1553"/>
      <c r="AC92" s="1365" t="s">
        <v>10</v>
      </c>
      <c r="AD92" s="1553"/>
      <c r="AE92" s="1365" t="s">
        <v>2188</v>
      </c>
      <c r="AF92" s="1365" t="s">
        <v>24</v>
      </c>
      <c r="AG92" s="1365" t="str">
        <f>IF(X92&gt;=1,(AB92*12+AD92)-(X92*12+Z92)+1,"")</f>
        <v/>
      </c>
      <c r="AH92" s="1367" t="s">
        <v>38</v>
      </c>
      <c r="AI92" s="1489" t="str">
        <f t="shared" ref="AI92" si="71">IFERROR(ROUNDDOWN(ROUND(L90*V92,0)*M90,0)*AG92,"")</f>
        <v/>
      </c>
      <c r="AJ92" s="1547" t="str">
        <f>IFERROR(ROUNDDOWN(ROUND((L90*(V92-AX90)),0)*M90,0)*AG92,"")</f>
        <v/>
      </c>
      <c r="AK92" s="1373"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9"/>
      <c r="AP92" s="1545"/>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5"/>
      <c r="B93" s="1419"/>
      <c r="C93" s="1420"/>
      <c r="D93" s="1420"/>
      <c r="E93" s="1420"/>
      <c r="F93" s="1421"/>
      <c r="G93" s="1269"/>
      <c r="H93" s="1269"/>
      <c r="I93" s="1269"/>
      <c r="J93" s="1424"/>
      <c r="K93" s="1269"/>
      <c r="L93" s="1455"/>
      <c r="M93" s="1457"/>
      <c r="N93" s="662" t="str">
        <f>IF('別紙様式2-2（４・５月分）'!Q73="","",'別紙様式2-2（４・５月分）'!Q73)</f>
        <v/>
      </c>
      <c r="O93" s="1428"/>
      <c r="P93" s="1402"/>
      <c r="Q93" s="1461"/>
      <c r="R93" s="1406"/>
      <c r="S93" s="1408"/>
      <c r="T93" s="1410"/>
      <c r="U93" s="1558"/>
      <c r="V93" s="1414"/>
      <c r="W93" s="1416"/>
      <c r="X93" s="1554"/>
      <c r="Y93" s="1366"/>
      <c r="Z93" s="1554"/>
      <c r="AA93" s="1366"/>
      <c r="AB93" s="1554"/>
      <c r="AC93" s="1366"/>
      <c r="AD93" s="1554"/>
      <c r="AE93" s="1366"/>
      <c r="AF93" s="1366"/>
      <c r="AG93" s="1366"/>
      <c r="AH93" s="1368"/>
      <c r="AI93" s="1490"/>
      <c r="AJ93" s="1548"/>
      <c r="AK93" s="1374"/>
      <c r="AL93" s="1550"/>
      <c r="AM93" s="1552"/>
      <c r="AN93" s="1544"/>
      <c r="AO93" s="1530"/>
      <c r="AP93" s="1546"/>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3">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2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25" t="str">
        <f>IF(SUM('別紙様式2-2（４・５月分）'!R74:R76)=0,"",SUM('別紙様式2-2（４・５月分）'!R74:R76))</f>
        <v/>
      </c>
      <c r="P94" s="1429" t="str">
        <f>IFERROR(VLOOKUP('別紙様式2-2（４・５月分）'!AR74,【参考】数式用!$AT$5:$AU$22,2,FALSE),"")</f>
        <v/>
      </c>
      <c r="Q94" s="1430"/>
      <c r="R94" s="1431"/>
      <c r="S94" s="1435" t="str">
        <f>IFERROR(VLOOKUP(K94,【参考】数式用!$A$5:$AB$27,MATCH(P94,【参考】数式用!$B$4:$AB$4,0)+1,0),"")</f>
        <v/>
      </c>
      <c r="T94" s="1437" t="s">
        <v>2275</v>
      </c>
      <c r="U94" s="1572" t="str">
        <f>IF('別紙様式2-3（６月以降分）'!U94="","",'別紙様式2-3（６月以降分）'!U94)</f>
        <v/>
      </c>
      <c r="V94" s="1441" t="str">
        <f>IFERROR(VLOOKUP(K94,【参考】数式用!$A$5:$AB$27,MATCH(U94,【参考】数式用!$B$4:$AB$4,0)+1,0),"")</f>
        <v/>
      </c>
      <c r="W94" s="1443" t="s">
        <v>19</v>
      </c>
      <c r="X94" s="1570">
        <f>'別紙様式2-3（６月以降分）'!X94</f>
        <v>6</v>
      </c>
      <c r="Y94" s="1379" t="s">
        <v>10</v>
      </c>
      <c r="Z94" s="1570">
        <f>'別紙様式2-3（６月以降分）'!Z94</f>
        <v>6</v>
      </c>
      <c r="AA94" s="1379" t="s">
        <v>45</v>
      </c>
      <c r="AB94" s="1570">
        <f>'別紙様式2-3（６月以降分）'!AB94</f>
        <v>7</v>
      </c>
      <c r="AC94" s="1379" t="s">
        <v>10</v>
      </c>
      <c r="AD94" s="1570">
        <f>'別紙様式2-3（６月以降分）'!AD94</f>
        <v>3</v>
      </c>
      <c r="AE94" s="1379" t="s">
        <v>2188</v>
      </c>
      <c r="AF94" s="1379" t="s">
        <v>24</v>
      </c>
      <c r="AG94" s="1379">
        <f>IF(X94&gt;=1,(AB94*12+AD94)-(X94*12+Z94)+1,"")</f>
        <v>10</v>
      </c>
      <c r="AH94" s="1381" t="s">
        <v>38</v>
      </c>
      <c r="AI94" s="1383" t="str">
        <f>'別紙様式2-3（６月以降分）'!AI94</f>
        <v/>
      </c>
      <c r="AJ94" s="1564" t="str">
        <f>'別紙様式2-3（６月以降分）'!AJ94</f>
        <v/>
      </c>
      <c r="AK94" s="1566">
        <f>'別紙様式2-3（６月以降分）'!AK94</f>
        <v>0</v>
      </c>
      <c r="AL94" s="1568" t="str">
        <f>IF('別紙様式2-3（６月以降分）'!AL94="","",'別紙様式2-3（６月以降分）'!AL94)</f>
        <v/>
      </c>
      <c r="AM94" s="1559">
        <f>'別紙様式2-3（６月以降分）'!AM94</f>
        <v>0</v>
      </c>
      <c r="AN94" s="1561" t="str">
        <f>IF('別紙様式2-3（６月以降分）'!AN94="","",'別紙様式2-3（６月以降分）'!AN94)</f>
        <v/>
      </c>
      <c r="AO94" s="1395" t="str">
        <f>IF('別紙様式2-3（６月以降分）'!AO94="","",'別紙様式2-3（６月以降分）'!AO94)</f>
        <v/>
      </c>
      <c r="AP94" s="1359" t="str">
        <f>IF('別紙様式2-3（６月以降分）'!AP94="","",'別紙様式2-3（６月以降分）'!AP94)</f>
        <v/>
      </c>
      <c r="AQ94" s="1395" t="str">
        <f>IF('別紙様式2-3（６月以降分）'!AQ94="","",'別紙様式2-3（６月以降分）'!AQ94)</f>
        <v/>
      </c>
      <c r="AR94" s="1535" t="str">
        <f>IF('別紙様式2-3（６月以降分）'!AR94="","",'別紙様式2-3（６月以降分）'!AR94)</f>
        <v/>
      </c>
      <c r="AS94" s="1555"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2" t="str">
        <f>IFERROR(VLOOKUP(K94,【参考】数式用!$AJ$2:$AK$24,2,FALSE),"")</f>
        <v/>
      </c>
      <c r="AZ94" s="596"/>
      <c r="BE94" s="440"/>
      <c r="BF94" s="1335" t="str">
        <f>G94</f>
        <v/>
      </c>
      <c r="BG94" s="1335"/>
      <c r="BH94" s="1335"/>
    </row>
    <row r="95" spans="1:60" ht="15" customHeight="1">
      <c r="A95" s="1314"/>
      <c r="B95" s="1301"/>
      <c r="C95" s="1302"/>
      <c r="D95" s="1302"/>
      <c r="E95" s="1302"/>
      <c r="F95" s="1303"/>
      <c r="G95" s="1268"/>
      <c r="H95" s="1268"/>
      <c r="I95" s="1268"/>
      <c r="J95" s="1423"/>
      <c r="K95" s="1268"/>
      <c r="L95" s="1454"/>
      <c r="M95" s="1463"/>
      <c r="N95" s="1399" t="str">
        <f>IF('別紙様式2-2（４・５月分）'!Q75="","",'別紙様式2-2（４・５月分）'!Q75)</f>
        <v/>
      </c>
      <c r="O95" s="1426"/>
      <c r="P95" s="1432"/>
      <c r="Q95" s="1433"/>
      <c r="R95" s="1434"/>
      <c r="S95" s="1436"/>
      <c r="T95" s="1438"/>
      <c r="U95" s="1573"/>
      <c r="V95" s="1442"/>
      <c r="W95" s="1444"/>
      <c r="X95" s="1571"/>
      <c r="Y95" s="1380"/>
      <c r="Z95" s="1571"/>
      <c r="AA95" s="1380"/>
      <c r="AB95" s="1571"/>
      <c r="AC95" s="1380"/>
      <c r="AD95" s="1571"/>
      <c r="AE95" s="1380"/>
      <c r="AF95" s="1380"/>
      <c r="AG95" s="1380"/>
      <c r="AH95" s="1382"/>
      <c r="AI95" s="1384"/>
      <c r="AJ95" s="1565"/>
      <c r="AK95" s="1567"/>
      <c r="AL95" s="1569"/>
      <c r="AM95" s="1560"/>
      <c r="AN95" s="1562"/>
      <c r="AO95" s="1396"/>
      <c r="AP95" s="1563"/>
      <c r="AQ95" s="1396"/>
      <c r="AR95" s="1536"/>
      <c r="AS95" s="1556"/>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23"/>
      <c r="K96" s="1268"/>
      <c r="L96" s="1454"/>
      <c r="M96" s="1463"/>
      <c r="N96" s="1400"/>
      <c r="O96" s="1427"/>
      <c r="P96" s="1401" t="s">
        <v>2196</v>
      </c>
      <c r="Q96" s="1460" t="str">
        <f>IFERROR(VLOOKUP('別紙様式2-2（４・５月分）'!AR74,【参考】数式用!$AT$5:$AV$22,3,FALSE),"")</f>
        <v/>
      </c>
      <c r="R96" s="1405" t="s">
        <v>2207</v>
      </c>
      <c r="S96" s="1407" t="str">
        <f>IFERROR(VLOOKUP(K94,【参考】数式用!$A$5:$AB$27,MATCH(Q96,【参考】数式用!$B$4:$AB$4,0)+1,0),"")</f>
        <v/>
      </c>
      <c r="T96" s="1409" t="s">
        <v>2285</v>
      </c>
      <c r="U96" s="1557"/>
      <c r="V96" s="1413" t="str">
        <f>IFERROR(VLOOKUP(K94,【参考】数式用!$A$5:$AB$27,MATCH(U96,【参考】数式用!$B$4:$AB$4,0)+1,0),"")</f>
        <v/>
      </c>
      <c r="W96" s="1415" t="s">
        <v>19</v>
      </c>
      <c r="X96" s="1553"/>
      <c r="Y96" s="1365" t="s">
        <v>10</v>
      </c>
      <c r="Z96" s="1553"/>
      <c r="AA96" s="1365" t="s">
        <v>45</v>
      </c>
      <c r="AB96" s="1553"/>
      <c r="AC96" s="1365" t="s">
        <v>10</v>
      </c>
      <c r="AD96" s="1553"/>
      <c r="AE96" s="1365" t="s">
        <v>2188</v>
      </c>
      <c r="AF96" s="1365" t="s">
        <v>24</v>
      </c>
      <c r="AG96" s="1365" t="str">
        <f>IF(X96&gt;=1,(AB96*12+AD96)-(X96*12+Z96)+1,"")</f>
        <v/>
      </c>
      <c r="AH96" s="1367" t="s">
        <v>38</v>
      </c>
      <c r="AI96" s="1489" t="str">
        <f t="shared" ref="AI96" si="75">IFERROR(ROUNDDOWN(ROUND(L94*V96,0)*M94,0)*AG96,"")</f>
        <v/>
      </c>
      <c r="AJ96" s="1547" t="str">
        <f>IFERROR(ROUNDDOWN(ROUND((L94*(V96-AX94)),0)*M94,0)*AG96,"")</f>
        <v/>
      </c>
      <c r="AK96" s="1373"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9"/>
      <c r="AP96" s="1545"/>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5"/>
      <c r="B97" s="1419"/>
      <c r="C97" s="1420"/>
      <c r="D97" s="1420"/>
      <c r="E97" s="1420"/>
      <c r="F97" s="1421"/>
      <c r="G97" s="1269"/>
      <c r="H97" s="1269"/>
      <c r="I97" s="1269"/>
      <c r="J97" s="1424"/>
      <c r="K97" s="1269"/>
      <c r="L97" s="1455"/>
      <c r="M97" s="1464"/>
      <c r="N97" s="662" t="str">
        <f>IF('別紙様式2-2（４・５月分）'!Q76="","",'別紙様式2-2（４・５月分）'!Q76)</f>
        <v/>
      </c>
      <c r="O97" s="1428"/>
      <c r="P97" s="1402"/>
      <c r="Q97" s="1461"/>
      <c r="R97" s="1406"/>
      <c r="S97" s="1408"/>
      <c r="T97" s="1410"/>
      <c r="U97" s="1558"/>
      <c r="V97" s="1414"/>
      <c r="W97" s="1416"/>
      <c r="X97" s="1554"/>
      <c r="Y97" s="1366"/>
      <c r="Z97" s="1554"/>
      <c r="AA97" s="1366"/>
      <c r="AB97" s="1554"/>
      <c r="AC97" s="1366"/>
      <c r="AD97" s="1554"/>
      <c r="AE97" s="1366"/>
      <c r="AF97" s="1366"/>
      <c r="AG97" s="1366"/>
      <c r="AH97" s="1368"/>
      <c r="AI97" s="1490"/>
      <c r="AJ97" s="1548"/>
      <c r="AK97" s="1374"/>
      <c r="AL97" s="1550"/>
      <c r="AM97" s="1552"/>
      <c r="AN97" s="1544"/>
      <c r="AO97" s="1530"/>
      <c r="AP97" s="1546"/>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2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25" t="str">
        <f>IF(SUM('別紙様式2-2（４・５月分）'!R77:R79)=0,"",SUM('別紙様式2-2（４・５月分）'!R77:R79))</f>
        <v/>
      </c>
      <c r="P98" s="1429" t="str">
        <f>IFERROR(VLOOKUP('別紙様式2-2（４・５月分）'!AR77,【参考】数式用!$AT$5:$AU$22,2,FALSE),"")</f>
        <v/>
      </c>
      <c r="Q98" s="1430"/>
      <c r="R98" s="1431"/>
      <c r="S98" s="1435" t="str">
        <f>IFERROR(VLOOKUP(K98,【参考】数式用!$A$5:$AB$27,MATCH(P98,【参考】数式用!$B$4:$AB$4,0)+1,0),"")</f>
        <v/>
      </c>
      <c r="T98" s="1437" t="s">
        <v>2275</v>
      </c>
      <c r="U98" s="1572" t="str">
        <f>IF('別紙様式2-3（６月以降分）'!U98="","",'別紙様式2-3（６月以降分）'!U98)</f>
        <v/>
      </c>
      <c r="V98" s="1441" t="str">
        <f>IFERROR(VLOOKUP(K98,【参考】数式用!$A$5:$AB$27,MATCH(U98,【参考】数式用!$B$4:$AB$4,0)+1,0),"")</f>
        <v/>
      </c>
      <c r="W98" s="1443" t="s">
        <v>19</v>
      </c>
      <c r="X98" s="1570">
        <f>'別紙様式2-3（６月以降分）'!X98</f>
        <v>6</v>
      </c>
      <c r="Y98" s="1379" t="s">
        <v>10</v>
      </c>
      <c r="Z98" s="1570">
        <f>'別紙様式2-3（６月以降分）'!Z98</f>
        <v>6</v>
      </c>
      <c r="AA98" s="1379" t="s">
        <v>45</v>
      </c>
      <c r="AB98" s="1570">
        <f>'別紙様式2-3（６月以降分）'!AB98</f>
        <v>7</v>
      </c>
      <c r="AC98" s="1379" t="s">
        <v>10</v>
      </c>
      <c r="AD98" s="1570">
        <f>'別紙様式2-3（６月以降分）'!AD98</f>
        <v>3</v>
      </c>
      <c r="AE98" s="1379" t="s">
        <v>2188</v>
      </c>
      <c r="AF98" s="1379" t="s">
        <v>24</v>
      </c>
      <c r="AG98" s="1379">
        <f>IF(X98&gt;=1,(AB98*12+AD98)-(X98*12+Z98)+1,"")</f>
        <v>10</v>
      </c>
      <c r="AH98" s="1381" t="s">
        <v>38</v>
      </c>
      <c r="AI98" s="1383" t="str">
        <f>'別紙様式2-3（６月以降分）'!AI98</f>
        <v/>
      </c>
      <c r="AJ98" s="1564" t="str">
        <f>'別紙様式2-3（６月以降分）'!AJ98</f>
        <v/>
      </c>
      <c r="AK98" s="1566">
        <f>'別紙様式2-3（６月以降分）'!AK98</f>
        <v>0</v>
      </c>
      <c r="AL98" s="1568" t="str">
        <f>IF('別紙様式2-3（６月以降分）'!AL98="","",'別紙様式2-3（６月以降分）'!AL98)</f>
        <v/>
      </c>
      <c r="AM98" s="1559">
        <f>'別紙様式2-3（６月以降分）'!AM98</f>
        <v>0</v>
      </c>
      <c r="AN98" s="1561" t="str">
        <f>IF('別紙様式2-3（６月以降分）'!AN98="","",'別紙様式2-3（６月以降分）'!AN98)</f>
        <v/>
      </c>
      <c r="AO98" s="1395" t="str">
        <f>IF('別紙様式2-3（６月以降分）'!AO98="","",'別紙様式2-3（６月以降分）'!AO98)</f>
        <v/>
      </c>
      <c r="AP98" s="1359" t="str">
        <f>IF('別紙様式2-3（６月以降分）'!AP98="","",'別紙様式2-3（６月以降分）'!AP98)</f>
        <v/>
      </c>
      <c r="AQ98" s="1395" t="str">
        <f>IF('別紙様式2-3（６月以降分）'!AQ98="","",'別紙様式2-3（６月以降分）'!AQ98)</f>
        <v/>
      </c>
      <c r="AR98" s="1535" t="str">
        <f>IF('別紙様式2-3（６月以降分）'!AR98="","",'別紙様式2-3（６月以降分）'!AR98)</f>
        <v/>
      </c>
      <c r="AS98" s="1555"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4"/>
      <c r="B99" s="1301"/>
      <c r="C99" s="1302"/>
      <c r="D99" s="1302"/>
      <c r="E99" s="1302"/>
      <c r="F99" s="1303"/>
      <c r="G99" s="1268"/>
      <c r="H99" s="1268"/>
      <c r="I99" s="1268"/>
      <c r="J99" s="1423"/>
      <c r="K99" s="1268"/>
      <c r="L99" s="1454"/>
      <c r="M99" s="1456"/>
      <c r="N99" s="1399" t="str">
        <f>IF('別紙様式2-2（４・５月分）'!Q78="","",'別紙様式2-2（４・５月分）'!Q78)</f>
        <v/>
      </c>
      <c r="O99" s="1426"/>
      <c r="P99" s="1432"/>
      <c r="Q99" s="1433"/>
      <c r="R99" s="1434"/>
      <c r="S99" s="1436"/>
      <c r="T99" s="1438"/>
      <c r="U99" s="1573"/>
      <c r="V99" s="1442"/>
      <c r="W99" s="1444"/>
      <c r="X99" s="1571"/>
      <c r="Y99" s="1380"/>
      <c r="Z99" s="1571"/>
      <c r="AA99" s="1380"/>
      <c r="AB99" s="1571"/>
      <c r="AC99" s="1380"/>
      <c r="AD99" s="1571"/>
      <c r="AE99" s="1380"/>
      <c r="AF99" s="1380"/>
      <c r="AG99" s="1380"/>
      <c r="AH99" s="1382"/>
      <c r="AI99" s="1384"/>
      <c r="AJ99" s="1565"/>
      <c r="AK99" s="1567"/>
      <c r="AL99" s="1569"/>
      <c r="AM99" s="1560"/>
      <c r="AN99" s="1562"/>
      <c r="AO99" s="1396"/>
      <c r="AP99" s="1563"/>
      <c r="AQ99" s="1396"/>
      <c r="AR99" s="1536"/>
      <c r="AS99" s="1556"/>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23"/>
      <c r="K100" s="1268"/>
      <c r="L100" s="1454"/>
      <c r="M100" s="1456"/>
      <c r="N100" s="1400"/>
      <c r="O100" s="1427"/>
      <c r="P100" s="1401" t="s">
        <v>2196</v>
      </c>
      <c r="Q100" s="1460" t="str">
        <f>IFERROR(VLOOKUP('別紙様式2-2（４・５月分）'!AR77,【参考】数式用!$AT$5:$AV$22,3,FALSE),"")</f>
        <v/>
      </c>
      <c r="R100" s="1405" t="s">
        <v>2207</v>
      </c>
      <c r="S100" s="1445" t="str">
        <f>IFERROR(VLOOKUP(K98,【参考】数式用!$A$5:$AB$27,MATCH(Q100,【参考】数式用!$B$4:$AB$4,0)+1,0),"")</f>
        <v/>
      </c>
      <c r="T100" s="1409" t="s">
        <v>2285</v>
      </c>
      <c r="U100" s="1557"/>
      <c r="V100" s="1413" t="str">
        <f>IFERROR(VLOOKUP(K98,【参考】数式用!$A$5:$AB$27,MATCH(U100,【参考】数式用!$B$4:$AB$4,0)+1,0),"")</f>
        <v/>
      </c>
      <c r="W100" s="1415" t="s">
        <v>19</v>
      </c>
      <c r="X100" s="1553"/>
      <c r="Y100" s="1365" t="s">
        <v>10</v>
      </c>
      <c r="Z100" s="1553"/>
      <c r="AA100" s="1365" t="s">
        <v>45</v>
      </c>
      <c r="AB100" s="1553"/>
      <c r="AC100" s="1365" t="s">
        <v>10</v>
      </c>
      <c r="AD100" s="1553"/>
      <c r="AE100" s="1365" t="s">
        <v>2188</v>
      </c>
      <c r="AF100" s="1365" t="s">
        <v>24</v>
      </c>
      <c r="AG100" s="1365" t="str">
        <f>IF(X100&gt;=1,(AB100*12+AD100)-(X100*12+Z100)+1,"")</f>
        <v/>
      </c>
      <c r="AH100" s="1367" t="s">
        <v>38</v>
      </c>
      <c r="AI100" s="1489" t="str">
        <f t="shared" ref="AI100" si="79">IFERROR(ROUNDDOWN(ROUND(L98*V100,0)*M98,0)*AG100,"")</f>
        <v/>
      </c>
      <c r="AJ100" s="1547" t="str">
        <f>IFERROR(ROUNDDOWN(ROUND((L98*(V100-AX98)),0)*M98,0)*AG100,"")</f>
        <v/>
      </c>
      <c r="AK100" s="1373"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9"/>
      <c r="AP100" s="1545"/>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5"/>
      <c r="B101" s="1419"/>
      <c r="C101" s="1420"/>
      <c r="D101" s="1420"/>
      <c r="E101" s="1420"/>
      <c r="F101" s="1421"/>
      <c r="G101" s="1269"/>
      <c r="H101" s="1269"/>
      <c r="I101" s="1269"/>
      <c r="J101" s="1424"/>
      <c r="K101" s="1269"/>
      <c r="L101" s="1455"/>
      <c r="M101" s="1457"/>
      <c r="N101" s="662" t="str">
        <f>IF('別紙様式2-2（４・５月分）'!Q79="","",'別紙様式2-2（４・５月分）'!Q79)</f>
        <v/>
      </c>
      <c r="O101" s="1428"/>
      <c r="P101" s="1402"/>
      <c r="Q101" s="1461"/>
      <c r="R101" s="1406"/>
      <c r="S101" s="1408"/>
      <c r="T101" s="1410"/>
      <c r="U101" s="1558"/>
      <c r="V101" s="1414"/>
      <c r="W101" s="1416"/>
      <c r="X101" s="1554"/>
      <c r="Y101" s="1366"/>
      <c r="Z101" s="1554"/>
      <c r="AA101" s="1366"/>
      <c r="AB101" s="1554"/>
      <c r="AC101" s="1366"/>
      <c r="AD101" s="1554"/>
      <c r="AE101" s="1366"/>
      <c r="AF101" s="1366"/>
      <c r="AG101" s="1366"/>
      <c r="AH101" s="1368"/>
      <c r="AI101" s="1490"/>
      <c r="AJ101" s="1548"/>
      <c r="AK101" s="1374"/>
      <c r="AL101" s="1550"/>
      <c r="AM101" s="1552"/>
      <c r="AN101" s="1544"/>
      <c r="AO101" s="1530"/>
      <c r="AP101" s="1546"/>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3">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2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25" t="str">
        <f>IF(SUM('別紙様式2-2（４・５月分）'!R80:R82)=0,"",SUM('別紙様式2-2（４・５月分）'!R80:R82))</f>
        <v/>
      </c>
      <c r="P102" s="1429" t="str">
        <f>IFERROR(VLOOKUP('別紙様式2-2（４・５月分）'!AR80,【参考】数式用!$AT$5:$AU$22,2,FALSE),"")</f>
        <v/>
      </c>
      <c r="Q102" s="1430"/>
      <c r="R102" s="1431"/>
      <c r="S102" s="1435" t="str">
        <f>IFERROR(VLOOKUP(K102,【参考】数式用!$A$5:$AB$27,MATCH(P102,【参考】数式用!$B$4:$AB$4,0)+1,0),"")</f>
        <v/>
      </c>
      <c r="T102" s="1437" t="s">
        <v>2275</v>
      </c>
      <c r="U102" s="1572" t="str">
        <f>IF('別紙様式2-3（６月以降分）'!U102="","",'別紙様式2-3（６月以降分）'!U102)</f>
        <v/>
      </c>
      <c r="V102" s="1441" t="str">
        <f>IFERROR(VLOOKUP(K102,【参考】数式用!$A$5:$AB$27,MATCH(U102,【参考】数式用!$B$4:$AB$4,0)+1,0),"")</f>
        <v/>
      </c>
      <c r="W102" s="1443" t="s">
        <v>19</v>
      </c>
      <c r="X102" s="1570">
        <f>'別紙様式2-3（６月以降分）'!X102</f>
        <v>6</v>
      </c>
      <c r="Y102" s="1379" t="s">
        <v>10</v>
      </c>
      <c r="Z102" s="1570">
        <f>'別紙様式2-3（６月以降分）'!Z102</f>
        <v>6</v>
      </c>
      <c r="AA102" s="1379" t="s">
        <v>45</v>
      </c>
      <c r="AB102" s="1570">
        <f>'別紙様式2-3（６月以降分）'!AB102</f>
        <v>7</v>
      </c>
      <c r="AC102" s="1379" t="s">
        <v>10</v>
      </c>
      <c r="AD102" s="1570">
        <f>'別紙様式2-3（６月以降分）'!AD102</f>
        <v>3</v>
      </c>
      <c r="AE102" s="1379" t="s">
        <v>2188</v>
      </c>
      <c r="AF102" s="1379" t="s">
        <v>24</v>
      </c>
      <c r="AG102" s="1379">
        <f>IF(X102&gt;=1,(AB102*12+AD102)-(X102*12+Z102)+1,"")</f>
        <v>10</v>
      </c>
      <c r="AH102" s="1381" t="s">
        <v>38</v>
      </c>
      <c r="AI102" s="1383" t="str">
        <f>'別紙様式2-3（６月以降分）'!AI102</f>
        <v/>
      </c>
      <c r="AJ102" s="1564" t="str">
        <f>'別紙様式2-3（６月以降分）'!AJ102</f>
        <v/>
      </c>
      <c r="AK102" s="1566">
        <f>'別紙様式2-3（６月以降分）'!AK102</f>
        <v>0</v>
      </c>
      <c r="AL102" s="1568" t="str">
        <f>IF('別紙様式2-3（６月以降分）'!AL102="","",'別紙様式2-3（６月以降分）'!AL102)</f>
        <v/>
      </c>
      <c r="AM102" s="1559">
        <f>'別紙様式2-3（６月以降分）'!AM102</f>
        <v>0</v>
      </c>
      <c r="AN102" s="1561" t="str">
        <f>IF('別紙様式2-3（６月以降分）'!AN102="","",'別紙様式2-3（６月以降分）'!AN102)</f>
        <v/>
      </c>
      <c r="AO102" s="1395" t="str">
        <f>IF('別紙様式2-3（６月以降分）'!AO102="","",'別紙様式2-3（６月以降分）'!AO102)</f>
        <v/>
      </c>
      <c r="AP102" s="1359" t="str">
        <f>IF('別紙様式2-3（６月以降分）'!AP102="","",'別紙様式2-3（６月以降分）'!AP102)</f>
        <v/>
      </c>
      <c r="AQ102" s="1395" t="str">
        <f>IF('別紙様式2-3（６月以降分）'!AQ102="","",'別紙様式2-3（６月以降分）'!AQ102)</f>
        <v/>
      </c>
      <c r="AR102" s="1535" t="str">
        <f>IF('別紙様式2-3（６月以降分）'!AR102="","",'別紙様式2-3（６月以降分）'!AR102)</f>
        <v/>
      </c>
      <c r="AS102" s="1555"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2" t="str">
        <f>IFERROR(VLOOKUP(K102,【参考】数式用!$AJ$2:$AK$24,2,FALSE),"")</f>
        <v/>
      </c>
      <c r="AZ102" s="596"/>
      <c r="BE102" s="440"/>
      <c r="BF102" s="1335" t="str">
        <f>G102</f>
        <v/>
      </c>
      <c r="BG102" s="1335"/>
      <c r="BH102" s="1335"/>
    </row>
    <row r="103" spans="1:60" ht="15" customHeight="1">
      <c r="A103" s="1314"/>
      <c r="B103" s="1301"/>
      <c r="C103" s="1302"/>
      <c r="D103" s="1302"/>
      <c r="E103" s="1302"/>
      <c r="F103" s="1303"/>
      <c r="G103" s="1268"/>
      <c r="H103" s="1268"/>
      <c r="I103" s="1268"/>
      <c r="J103" s="1423"/>
      <c r="K103" s="1268"/>
      <c r="L103" s="1454"/>
      <c r="M103" s="1456"/>
      <c r="N103" s="1399" t="str">
        <f>IF('別紙様式2-2（４・５月分）'!Q81="","",'別紙様式2-2（４・５月分）'!Q81)</f>
        <v/>
      </c>
      <c r="O103" s="1426"/>
      <c r="P103" s="1432"/>
      <c r="Q103" s="1433"/>
      <c r="R103" s="1434"/>
      <c r="S103" s="1436"/>
      <c r="T103" s="1438"/>
      <c r="U103" s="1573"/>
      <c r="V103" s="1442"/>
      <c r="W103" s="1444"/>
      <c r="X103" s="1571"/>
      <c r="Y103" s="1380"/>
      <c r="Z103" s="1571"/>
      <c r="AA103" s="1380"/>
      <c r="AB103" s="1571"/>
      <c r="AC103" s="1380"/>
      <c r="AD103" s="1571"/>
      <c r="AE103" s="1380"/>
      <c r="AF103" s="1380"/>
      <c r="AG103" s="1380"/>
      <c r="AH103" s="1382"/>
      <c r="AI103" s="1384"/>
      <c r="AJ103" s="1565"/>
      <c r="AK103" s="1567"/>
      <c r="AL103" s="1569"/>
      <c r="AM103" s="1560"/>
      <c r="AN103" s="1562"/>
      <c r="AO103" s="1396"/>
      <c r="AP103" s="1563"/>
      <c r="AQ103" s="1396"/>
      <c r="AR103" s="1536"/>
      <c r="AS103" s="1556"/>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23"/>
      <c r="K104" s="1268"/>
      <c r="L104" s="1454"/>
      <c r="M104" s="1456"/>
      <c r="N104" s="1400"/>
      <c r="O104" s="1427"/>
      <c r="P104" s="1401" t="s">
        <v>2196</v>
      </c>
      <c r="Q104" s="1460" t="str">
        <f>IFERROR(VLOOKUP('別紙様式2-2（４・５月分）'!AR80,【参考】数式用!$AT$5:$AV$22,3,FALSE),"")</f>
        <v/>
      </c>
      <c r="R104" s="1405" t="s">
        <v>2207</v>
      </c>
      <c r="S104" s="1445" t="str">
        <f>IFERROR(VLOOKUP(K102,【参考】数式用!$A$5:$AB$27,MATCH(Q104,【参考】数式用!$B$4:$AB$4,0)+1,0),"")</f>
        <v/>
      </c>
      <c r="T104" s="1409" t="s">
        <v>2285</v>
      </c>
      <c r="U104" s="1557"/>
      <c r="V104" s="1413" t="str">
        <f>IFERROR(VLOOKUP(K102,【参考】数式用!$A$5:$AB$27,MATCH(U104,【参考】数式用!$B$4:$AB$4,0)+1,0),"")</f>
        <v/>
      </c>
      <c r="W104" s="1415" t="s">
        <v>19</v>
      </c>
      <c r="X104" s="1553"/>
      <c r="Y104" s="1365" t="s">
        <v>10</v>
      </c>
      <c r="Z104" s="1553"/>
      <c r="AA104" s="1365" t="s">
        <v>45</v>
      </c>
      <c r="AB104" s="1553"/>
      <c r="AC104" s="1365" t="s">
        <v>10</v>
      </c>
      <c r="AD104" s="1553"/>
      <c r="AE104" s="1365" t="s">
        <v>2188</v>
      </c>
      <c r="AF104" s="1365" t="s">
        <v>24</v>
      </c>
      <c r="AG104" s="1365" t="str">
        <f>IF(X104&gt;=1,(AB104*12+AD104)-(X104*12+Z104)+1,"")</f>
        <v/>
      </c>
      <c r="AH104" s="1367" t="s">
        <v>38</v>
      </c>
      <c r="AI104" s="1489" t="str">
        <f t="shared" ref="AI104" si="83">IFERROR(ROUNDDOWN(ROUND(L102*V104,0)*M102,0)*AG104,"")</f>
        <v/>
      </c>
      <c r="AJ104" s="1547" t="str">
        <f>IFERROR(ROUNDDOWN(ROUND((L102*(V104-AX102)),0)*M102,0)*AG104,"")</f>
        <v/>
      </c>
      <c r="AK104" s="1373"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9"/>
      <c r="AP104" s="1545"/>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5"/>
      <c r="B105" s="1419"/>
      <c r="C105" s="1420"/>
      <c r="D105" s="1420"/>
      <c r="E105" s="1420"/>
      <c r="F105" s="1421"/>
      <c r="G105" s="1269"/>
      <c r="H105" s="1269"/>
      <c r="I105" s="1269"/>
      <c r="J105" s="1424"/>
      <c r="K105" s="1269"/>
      <c r="L105" s="1455"/>
      <c r="M105" s="1457"/>
      <c r="N105" s="662" t="str">
        <f>IF('別紙様式2-2（４・５月分）'!Q82="","",'別紙様式2-2（４・５月分）'!Q82)</f>
        <v/>
      </c>
      <c r="O105" s="1428"/>
      <c r="P105" s="1402"/>
      <c r="Q105" s="1461"/>
      <c r="R105" s="1406"/>
      <c r="S105" s="1408"/>
      <c r="T105" s="1410"/>
      <c r="U105" s="1558"/>
      <c r="V105" s="1414"/>
      <c r="W105" s="1416"/>
      <c r="X105" s="1554"/>
      <c r="Y105" s="1366"/>
      <c r="Z105" s="1554"/>
      <c r="AA105" s="1366"/>
      <c r="AB105" s="1554"/>
      <c r="AC105" s="1366"/>
      <c r="AD105" s="1554"/>
      <c r="AE105" s="1366"/>
      <c r="AF105" s="1366"/>
      <c r="AG105" s="1366"/>
      <c r="AH105" s="1368"/>
      <c r="AI105" s="1490"/>
      <c r="AJ105" s="1548"/>
      <c r="AK105" s="1374"/>
      <c r="AL105" s="1550"/>
      <c r="AM105" s="1552"/>
      <c r="AN105" s="1544"/>
      <c r="AO105" s="1530"/>
      <c r="AP105" s="1546"/>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2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25" t="str">
        <f>IF(SUM('別紙様式2-2（４・５月分）'!R83:R85)=0,"",SUM('別紙様式2-2（４・５月分）'!R83:R85))</f>
        <v/>
      </c>
      <c r="P106" s="1429" t="str">
        <f>IFERROR(VLOOKUP('別紙様式2-2（４・５月分）'!AR83,【参考】数式用!$AT$5:$AU$22,2,FALSE),"")</f>
        <v/>
      </c>
      <c r="Q106" s="1430"/>
      <c r="R106" s="1431"/>
      <c r="S106" s="1435" t="str">
        <f>IFERROR(VLOOKUP(K106,【参考】数式用!$A$5:$AB$27,MATCH(P106,【参考】数式用!$B$4:$AB$4,0)+1,0),"")</f>
        <v/>
      </c>
      <c r="T106" s="1437" t="s">
        <v>2275</v>
      </c>
      <c r="U106" s="1572" t="str">
        <f>IF('別紙様式2-3（６月以降分）'!U106="","",'別紙様式2-3（６月以降分）'!U106)</f>
        <v/>
      </c>
      <c r="V106" s="1441" t="str">
        <f>IFERROR(VLOOKUP(K106,【参考】数式用!$A$5:$AB$27,MATCH(U106,【参考】数式用!$B$4:$AB$4,0)+1,0),"")</f>
        <v/>
      </c>
      <c r="W106" s="1443" t="s">
        <v>19</v>
      </c>
      <c r="X106" s="1570">
        <f>'別紙様式2-3（６月以降分）'!X106</f>
        <v>6</v>
      </c>
      <c r="Y106" s="1379" t="s">
        <v>10</v>
      </c>
      <c r="Z106" s="1570">
        <f>'別紙様式2-3（６月以降分）'!Z106</f>
        <v>6</v>
      </c>
      <c r="AA106" s="1379" t="s">
        <v>45</v>
      </c>
      <c r="AB106" s="1570">
        <f>'別紙様式2-3（６月以降分）'!AB106</f>
        <v>7</v>
      </c>
      <c r="AC106" s="1379" t="s">
        <v>10</v>
      </c>
      <c r="AD106" s="1570">
        <f>'別紙様式2-3（６月以降分）'!AD106</f>
        <v>3</v>
      </c>
      <c r="AE106" s="1379" t="s">
        <v>2188</v>
      </c>
      <c r="AF106" s="1379" t="s">
        <v>24</v>
      </c>
      <c r="AG106" s="1379">
        <f>IF(X106&gt;=1,(AB106*12+AD106)-(X106*12+Z106)+1,"")</f>
        <v>10</v>
      </c>
      <c r="AH106" s="1381" t="s">
        <v>38</v>
      </c>
      <c r="AI106" s="1383" t="str">
        <f>'別紙様式2-3（６月以降分）'!AI106</f>
        <v/>
      </c>
      <c r="AJ106" s="1564" t="str">
        <f>'別紙様式2-3（６月以降分）'!AJ106</f>
        <v/>
      </c>
      <c r="AK106" s="1566">
        <f>'別紙様式2-3（６月以降分）'!AK106</f>
        <v>0</v>
      </c>
      <c r="AL106" s="1568" t="str">
        <f>IF('別紙様式2-3（６月以降分）'!AL106="","",'別紙様式2-3（６月以降分）'!AL106)</f>
        <v/>
      </c>
      <c r="AM106" s="1559">
        <f>'別紙様式2-3（６月以降分）'!AM106</f>
        <v>0</v>
      </c>
      <c r="AN106" s="1561" t="str">
        <f>IF('別紙様式2-3（６月以降分）'!AN106="","",'別紙様式2-3（６月以降分）'!AN106)</f>
        <v/>
      </c>
      <c r="AO106" s="1395" t="str">
        <f>IF('別紙様式2-3（６月以降分）'!AO106="","",'別紙様式2-3（６月以降分）'!AO106)</f>
        <v/>
      </c>
      <c r="AP106" s="1359" t="str">
        <f>IF('別紙様式2-3（６月以降分）'!AP106="","",'別紙様式2-3（６月以降分）'!AP106)</f>
        <v/>
      </c>
      <c r="AQ106" s="1395" t="str">
        <f>IF('別紙様式2-3（６月以降分）'!AQ106="","",'別紙様式2-3（６月以降分）'!AQ106)</f>
        <v/>
      </c>
      <c r="AR106" s="1535" t="str">
        <f>IF('別紙様式2-3（６月以降分）'!AR106="","",'別紙様式2-3（６月以降分）'!AR106)</f>
        <v/>
      </c>
      <c r="AS106" s="1555"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4"/>
      <c r="B107" s="1301"/>
      <c r="C107" s="1302"/>
      <c r="D107" s="1302"/>
      <c r="E107" s="1302"/>
      <c r="F107" s="1303"/>
      <c r="G107" s="1268"/>
      <c r="H107" s="1268"/>
      <c r="I107" s="1268"/>
      <c r="J107" s="1423"/>
      <c r="K107" s="1268"/>
      <c r="L107" s="1454"/>
      <c r="M107" s="1463"/>
      <c r="N107" s="1399" t="str">
        <f>IF('別紙様式2-2（４・５月分）'!Q84="","",'別紙様式2-2（４・５月分）'!Q84)</f>
        <v/>
      </c>
      <c r="O107" s="1426"/>
      <c r="P107" s="1432"/>
      <c r="Q107" s="1433"/>
      <c r="R107" s="1434"/>
      <c r="S107" s="1436"/>
      <c r="T107" s="1438"/>
      <c r="U107" s="1573"/>
      <c r="V107" s="1442"/>
      <c r="W107" s="1444"/>
      <c r="X107" s="1571"/>
      <c r="Y107" s="1380"/>
      <c r="Z107" s="1571"/>
      <c r="AA107" s="1380"/>
      <c r="AB107" s="1571"/>
      <c r="AC107" s="1380"/>
      <c r="AD107" s="1571"/>
      <c r="AE107" s="1380"/>
      <c r="AF107" s="1380"/>
      <c r="AG107" s="1380"/>
      <c r="AH107" s="1382"/>
      <c r="AI107" s="1384"/>
      <c r="AJ107" s="1565"/>
      <c r="AK107" s="1567"/>
      <c r="AL107" s="1569"/>
      <c r="AM107" s="1560"/>
      <c r="AN107" s="1562"/>
      <c r="AO107" s="1396"/>
      <c r="AP107" s="1563"/>
      <c r="AQ107" s="1396"/>
      <c r="AR107" s="1536"/>
      <c r="AS107" s="1556"/>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23"/>
      <c r="K108" s="1268"/>
      <c r="L108" s="1454"/>
      <c r="M108" s="1463"/>
      <c r="N108" s="1400"/>
      <c r="O108" s="1427"/>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57"/>
      <c r="V108" s="1413" t="str">
        <f>IFERROR(VLOOKUP(K106,【参考】数式用!$A$5:$AB$27,MATCH(U108,【参考】数式用!$B$4:$AB$4,0)+1,0),"")</f>
        <v/>
      </c>
      <c r="W108" s="1415" t="s">
        <v>19</v>
      </c>
      <c r="X108" s="1553"/>
      <c r="Y108" s="1365" t="s">
        <v>10</v>
      </c>
      <c r="Z108" s="1553"/>
      <c r="AA108" s="1365" t="s">
        <v>45</v>
      </c>
      <c r="AB108" s="1553"/>
      <c r="AC108" s="1365" t="s">
        <v>10</v>
      </c>
      <c r="AD108" s="1553"/>
      <c r="AE108" s="1365" t="s">
        <v>2188</v>
      </c>
      <c r="AF108" s="1365" t="s">
        <v>24</v>
      </c>
      <c r="AG108" s="1365" t="str">
        <f>IF(X108&gt;=1,(AB108*12+AD108)-(X108*12+Z108)+1,"")</f>
        <v/>
      </c>
      <c r="AH108" s="1367" t="s">
        <v>38</v>
      </c>
      <c r="AI108" s="1489" t="str">
        <f t="shared" ref="AI108" si="87">IFERROR(ROUNDDOWN(ROUND(L106*V108,0)*M106,0)*AG108,"")</f>
        <v/>
      </c>
      <c r="AJ108" s="1547" t="str">
        <f>IFERROR(ROUNDDOWN(ROUND((L106*(V108-AX106)),0)*M106,0)*AG108,"")</f>
        <v/>
      </c>
      <c r="AK108" s="1373"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9"/>
      <c r="AP108" s="1545"/>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5"/>
      <c r="B109" s="1419"/>
      <c r="C109" s="1420"/>
      <c r="D109" s="1420"/>
      <c r="E109" s="1420"/>
      <c r="F109" s="1421"/>
      <c r="G109" s="1269"/>
      <c r="H109" s="1269"/>
      <c r="I109" s="1269"/>
      <c r="J109" s="1424"/>
      <c r="K109" s="1269"/>
      <c r="L109" s="1455"/>
      <c r="M109" s="1464"/>
      <c r="N109" s="662" t="str">
        <f>IF('別紙様式2-2（４・５月分）'!Q85="","",'別紙様式2-2（４・５月分）'!Q85)</f>
        <v/>
      </c>
      <c r="O109" s="1428"/>
      <c r="P109" s="1402"/>
      <c r="Q109" s="1461"/>
      <c r="R109" s="1406"/>
      <c r="S109" s="1408"/>
      <c r="T109" s="1410"/>
      <c r="U109" s="1558"/>
      <c r="V109" s="1414"/>
      <c r="W109" s="1416"/>
      <c r="X109" s="1554"/>
      <c r="Y109" s="1366"/>
      <c r="Z109" s="1554"/>
      <c r="AA109" s="1366"/>
      <c r="AB109" s="1554"/>
      <c r="AC109" s="1366"/>
      <c r="AD109" s="1554"/>
      <c r="AE109" s="1366"/>
      <c r="AF109" s="1366"/>
      <c r="AG109" s="1366"/>
      <c r="AH109" s="1368"/>
      <c r="AI109" s="1490"/>
      <c r="AJ109" s="1548"/>
      <c r="AK109" s="1374"/>
      <c r="AL109" s="1550"/>
      <c r="AM109" s="1552"/>
      <c r="AN109" s="1544"/>
      <c r="AO109" s="1530"/>
      <c r="AP109" s="1546"/>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3">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2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25" t="str">
        <f>IF(SUM('別紙様式2-2（４・５月分）'!R86:R88)=0,"",SUM('別紙様式2-2（４・５月分）'!R86:R88))</f>
        <v/>
      </c>
      <c r="P110" s="1429" t="str">
        <f>IFERROR(VLOOKUP('別紙様式2-2（４・５月分）'!AR86,【参考】数式用!$AT$5:$AU$22,2,FALSE),"")</f>
        <v/>
      </c>
      <c r="Q110" s="1430"/>
      <c r="R110" s="1431"/>
      <c r="S110" s="1435" t="str">
        <f>IFERROR(VLOOKUP(K110,【参考】数式用!$A$5:$AB$27,MATCH(P110,【参考】数式用!$B$4:$AB$4,0)+1,0),"")</f>
        <v/>
      </c>
      <c r="T110" s="1437" t="s">
        <v>2275</v>
      </c>
      <c r="U110" s="1572" t="str">
        <f>IF('別紙様式2-3（６月以降分）'!U110="","",'別紙様式2-3（６月以降分）'!U110)</f>
        <v/>
      </c>
      <c r="V110" s="1441" t="str">
        <f>IFERROR(VLOOKUP(K110,【参考】数式用!$A$5:$AB$27,MATCH(U110,【参考】数式用!$B$4:$AB$4,0)+1,0),"")</f>
        <v/>
      </c>
      <c r="W110" s="1443" t="s">
        <v>19</v>
      </c>
      <c r="X110" s="1570">
        <f>'別紙様式2-3（６月以降分）'!X110</f>
        <v>6</v>
      </c>
      <c r="Y110" s="1379" t="s">
        <v>10</v>
      </c>
      <c r="Z110" s="1570">
        <f>'別紙様式2-3（６月以降分）'!Z110</f>
        <v>6</v>
      </c>
      <c r="AA110" s="1379" t="s">
        <v>45</v>
      </c>
      <c r="AB110" s="1570">
        <f>'別紙様式2-3（６月以降分）'!AB110</f>
        <v>7</v>
      </c>
      <c r="AC110" s="1379" t="s">
        <v>10</v>
      </c>
      <c r="AD110" s="1570">
        <f>'別紙様式2-3（６月以降分）'!AD110</f>
        <v>3</v>
      </c>
      <c r="AE110" s="1379" t="s">
        <v>2188</v>
      </c>
      <c r="AF110" s="1379" t="s">
        <v>24</v>
      </c>
      <c r="AG110" s="1379">
        <f>IF(X110&gt;=1,(AB110*12+AD110)-(X110*12+Z110)+1,"")</f>
        <v>10</v>
      </c>
      <c r="AH110" s="1381" t="s">
        <v>38</v>
      </c>
      <c r="AI110" s="1383" t="str">
        <f>'別紙様式2-3（６月以降分）'!AI110</f>
        <v/>
      </c>
      <c r="AJ110" s="1564" t="str">
        <f>'別紙様式2-3（６月以降分）'!AJ110</f>
        <v/>
      </c>
      <c r="AK110" s="1566">
        <f>'別紙様式2-3（６月以降分）'!AK110</f>
        <v>0</v>
      </c>
      <c r="AL110" s="1568" t="str">
        <f>IF('別紙様式2-3（６月以降分）'!AL110="","",'別紙様式2-3（６月以降分）'!AL110)</f>
        <v/>
      </c>
      <c r="AM110" s="1559">
        <f>'別紙様式2-3（６月以降分）'!AM110</f>
        <v>0</v>
      </c>
      <c r="AN110" s="1561" t="str">
        <f>IF('別紙様式2-3（６月以降分）'!AN110="","",'別紙様式2-3（６月以降分）'!AN110)</f>
        <v/>
      </c>
      <c r="AO110" s="1395" t="str">
        <f>IF('別紙様式2-3（６月以降分）'!AO110="","",'別紙様式2-3（６月以降分）'!AO110)</f>
        <v/>
      </c>
      <c r="AP110" s="1359" t="str">
        <f>IF('別紙様式2-3（６月以降分）'!AP110="","",'別紙様式2-3（６月以降分）'!AP110)</f>
        <v/>
      </c>
      <c r="AQ110" s="1395" t="str">
        <f>IF('別紙様式2-3（６月以降分）'!AQ110="","",'別紙様式2-3（６月以降分）'!AQ110)</f>
        <v/>
      </c>
      <c r="AR110" s="1535" t="str">
        <f>IF('別紙様式2-3（６月以降分）'!AR110="","",'別紙様式2-3（６月以降分）'!AR110)</f>
        <v/>
      </c>
      <c r="AS110" s="1555"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2" t="str">
        <f>IFERROR(VLOOKUP(K110,【参考】数式用!$AJ$2:$AK$24,2,FALSE),"")</f>
        <v/>
      </c>
      <c r="AZ110" s="596"/>
      <c r="BE110" s="440"/>
      <c r="BF110" s="1335" t="str">
        <f>G110</f>
        <v/>
      </c>
      <c r="BG110" s="1335"/>
      <c r="BH110" s="1335"/>
    </row>
    <row r="111" spans="1:60" ht="15" customHeight="1">
      <c r="A111" s="1314"/>
      <c r="B111" s="1301"/>
      <c r="C111" s="1302"/>
      <c r="D111" s="1302"/>
      <c r="E111" s="1302"/>
      <c r="F111" s="1303"/>
      <c r="G111" s="1268"/>
      <c r="H111" s="1268"/>
      <c r="I111" s="1268"/>
      <c r="J111" s="1423"/>
      <c r="K111" s="1268"/>
      <c r="L111" s="1454"/>
      <c r="M111" s="1456"/>
      <c r="N111" s="1399" t="str">
        <f>IF('別紙様式2-2（４・５月分）'!Q87="","",'別紙様式2-2（４・５月分）'!Q87)</f>
        <v/>
      </c>
      <c r="O111" s="1426"/>
      <c r="P111" s="1432"/>
      <c r="Q111" s="1433"/>
      <c r="R111" s="1434"/>
      <c r="S111" s="1436"/>
      <c r="T111" s="1438"/>
      <c r="U111" s="1573"/>
      <c r="V111" s="1442"/>
      <c r="W111" s="1444"/>
      <c r="X111" s="1571"/>
      <c r="Y111" s="1380"/>
      <c r="Z111" s="1571"/>
      <c r="AA111" s="1380"/>
      <c r="AB111" s="1571"/>
      <c r="AC111" s="1380"/>
      <c r="AD111" s="1571"/>
      <c r="AE111" s="1380"/>
      <c r="AF111" s="1380"/>
      <c r="AG111" s="1380"/>
      <c r="AH111" s="1382"/>
      <c r="AI111" s="1384"/>
      <c r="AJ111" s="1565"/>
      <c r="AK111" s="1567"/>
      <c r="AL111" s="1569"/>
      <c r="AM111" s="1560"/>
      <c r="AN111" s="1562"/>
      <c r="AO111" s="1396"/>
      <c r="AP111" s="1563"/>
      <c r="AQ111" s="1396"/>
      <c r="AR111" s="1536"/>
      <c r="AS111" s="1556"/>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23"/>
      <c r="K112" s="1268"/>
      <c r="L112" s="1454"/>
      <c r="M112" s="1456"/>
      <c r="N112" s="1400"/>
      <c r="O112" s="1427"/>
      <c r="P112" s="1401" t="s">
        <v>2196</v>
      </c>
      <c r="Q112" s="1460" t="str">
        <f>IFERROR(VLOOKUP('別紙様式2-2（４・５月分）'!AR86,【参考】数式用!$AT$5:$AV$22,3,FALSE),"")</f>
        <v/>
      </c>
      <c r="R112" s="1405" t="s">
        <v>2207</v>
      </c>
      <c r="S112" s="1445" t="str">
        <f>IFERROR(VLOOKUP(K110,【参考】数式用!$A$5:$AB$27,MATCH(Q112,【参考】数式用!$B$4:$AB$4,0)+1,0),"")</f>
        <v/>
      </c>
      <c r="T112" s="1409" t="s">
        <v>2285</v>
      </c>
      <c r="U112" s="1557"/>
      <c r="V112" s="1413" t="str">
        <f>IFERROR(VLOOKUP(K110,【参考】数式用!$A$5:$AB$27,MATCH(U112,【参考】数式用!$B$4:$AB$4,0)+1,0),"")</f>
        <v/>
      </c>
      <c r="W112" s="1415" t="s">
        <v>19</v>
      </c>
      <c r="X112" s="1553"/>
      <c r="Y112" s="1365" t="s">
        <v>10</v>
      </c>
      <c r="Z112" s="1553"/>
      <c r="AA112" s="1365" t="s">
        <v>45</v>
      </c>
      <c r="AB112" s="1553"/>
      <c r="AC112" s="1365" t="s">
        <v>10</v>
      </c>
      <c r="AD112" s="1553"/>
      <c r="AE112" s="1365" t="s">
        <v>2188</v>
      </c>
      <c r="AF112" s="1365" t="s">
        <v>24</v>
      </c>
      <c r="AG112" s="1365" t="str">
        <f>IF(X112&gt;=1,(AB112*12+AD112)-(X112*12+Z112)+1,"")</f>
        <v/>
      </c>
      <c r="AH112" s="1367" t="s">
        <v>38</v>
      </c>
      <c r="AI112" s="1489" t="str">
        <f t="shared" ref="AI112" si="91">IFERROR(ROUNDDOWN(ROUND(L110*V112,0)*M110,0)*AG112,"")</f>
        <v/>
      </c>
      <c r="AJ112" s="1547" t="str">
        <f>IFERROR(ROUNDDOWN(ROUND((L110*(V112-AX110)),0)*M110,0)*AG112,"")</f>
        <v/>
      </c>
      <c r="AK112" s="1373"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9"/>
      <c r="AP112" s="1545"/>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5"/>
      <c r="B113" s="1419"/>
      <c r="C113" s="1420"/>
      <c r="D113" s="1420"/>
      <c r="E113" s="1420"/>
      <c r="F113" s="1421"/>
      <c r="G113" s="1269"/>
      <c r="H113" s="1269"/>
      <c r="I113" s="1269"/>
      <c r="J113" s="1424"/>
      <c r="K113" s="1269"/>
      <c r="L113" s="1455"/>
      <c r="M113" s="1457"/>
      <c r="N113" s="662" t="str">
        <f>IF('別紙様式2-2（４・５月分）'!Q88="","",'別紙様式2-2（４・５月分）'!Q88)</f>
        <v/>
      </c>
      <c r="O113" s="1428"/>
      <c r="P113" s="1402"/>
      <c r="Q113" s="1461"/>
      <c r="R113" s="1406"/>
      <c r="S113" s="1408"/>
      <c r="T113" s="1410"/>
      <c r="U113" s="1558"/>
      <c r="V113" s="1414"/>
      <c r="W113" s="1416"/>
      <c r="X113" s="1554"/>
      <c r="Y113" s="1366"/>
      <c r="Z113" s="1554"/>
      <c r="AA113" s="1366"/>
      <c r="AB113" s="1554"/>
      <c r="AC113" s="1366"/>
      <c r="AD113" s="1554"/>
      <c r="AE113" s="1366"/>
      <c r="AF113" s="1366"/>
      <c r="AG113" s="1366"/>
      <c r="AH113" s="1368"/>
      <c r="AI113" s="1490"/>
      <c r="AJ113" s="1548"/>
      <c r="AK113" s="1374"/>
      <c r="AL113" s="1550"/>
      <c r="AM113" s="1552"/>
      <c r="AN113" s="1544"/>
      <c r="AO113" s="1530"/>
      <c r="AP113" s="1546"/>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2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25" t="str">
        <f>IF(SUM('別紙様式2-2（４・５月分）'!R89:R91)=0,"",SUM('別紙様式2-2（４・５月分）'!R89:R91))</f>
        <v/>
      </c>
      <c r="P114" s="1429" t="str">
        <f>IFERROR(VLOOKUP('別紙様式2-2（４・５月分）'!AR89,【参考】数式用!$AT$5:$AU$22,2,FALSE),"")</f>
        <v/>
      </c>
      <c r="Q114" s="1430"/>
      <c r="R114" s="1431"/>
      <c r="S114" s="1435" t="str">
        <f>IFERROR(VLOOKUP(K114,【参考】数式用!$A$5:$AB$27,MATCH(P114,【参考】数式用!$B$4:$AB$4,0)+1,0),"")</f>
        <v/>
      </c>
      <c r="T114" s="1437" t="s">
        <v>2275</v>
      </c>
      <c r="U114" s="1572" t="str">
        <f>IF('別紙様式2-3（６月以降分）'!U114="","",'別紙様式2-3（６月以降分）'!U114)</f>
        <v/>
      </c>
      <c r="V114" s="1441" t="str">
        <f>IFERROR(VLOOKUP(K114,【参考】数式用!$A$5:$AB$27,MATCH(U114,【参考】数式用!$B$4:$AB$4,0)+1,0),"")</f>
        <v/>
      </c>
      <c r="W114" s="1443" t="s">
        <v>19</v>
      </c>
      <c r="X114" s="1570">
        <f>'別紙様式2-3（６月以降分）'!X114</f>
        <v>6</v>
      </c>
      <c r="Y114" s="1379" t="s">
        <v>10</v>
      </c>
      <c r="Z114" s="1570">
        <f>'別紙様式2-3（６月以降分）'!Z114</f>
        <v>6</v>
      </c>
      <c r="AA114" s="1379" t="s">
        <v>45</v>
      </c>
      <c r="AB114" s="1570">
        <f>'別紙様式2-3（６月以降分）'!AB114</f>
        <v>7</v>
      </c>
      <c r="AC114" s="1379" t="s">
        <v>10</v>
      </c>
      <c r="AD114" s="1570">
        <f>'別紙様式2-3（６月以降分）'!AD114</f>
        <v>3</v>
      </c>
      <c r="AE114" s="1379" t="s">
        <v>2188</v>
      </c>
      <c r="AF114" s="1379" t="s">
        <v>24</v>
      </c>
      <c r="AG114" s="1379">
        <f>IF(X114&gt;=1,(AB114*12+AD114)-(X114*12+Z114)+1,"")</f>
        <v>10</v>
      </c>
      <c r="AH114" s="1381" t="s">
        <v>38</v>
      </c>
      <c r="AI114" s="1383" t="str">
        <f>'別紙様式2-3（６月以降分）'!AI114</f>
        <v/>
      </c>
      <c r="AJ114" s="1564" t="str">
        <f>'別紙様式2-3（６月以降分）'!AJ114</f>
        <v/>
      </c>
      <c r="AK114" s="1566">
        <f>'別紙様式2-3（６月以降分）'!AK114</f>
        <v>0</v>
      </c>
      <c r="AL114" s="1568" t="str">
        <f>IF('別紙様式2-3（６月以降分）'!AL114="","",'別紙様式2-3（６月以降分）'!AL114)</f>
        <v/>
      </c>
      <c r="AM114" s="1559">
        <f>'別紙様式2-3（６月以降分）'!AM114</f>
        <v>0</v>
      </c>
      <c r="AN114" s="1561" t="str">
        <f>IF('別紙様式2-3（６月以降分）'!AN114="","",'別紙様式2-3（６月以降分）'!AN114)</f>
        <v/>
      </c>
      <c r="AO114" s="1395" t="str">
        <f>IF('別紙様式2-3（６月以降分）'!AO114="","",'別紙様式2-3（６月以降分）'!AO114)</f>
        <v/>
      </c>
      <c r="AP114" s="1359" t="str">
        <f>IF('別紙様式2-3（６月以降分）'!AP114="","",'別紙様式2-3（６月以降分）'!AP114)</f>
        <v/>
      </c>
      <c r="AQ114" s="1395" t="str">
        <f>IF('別紙様式2-3（６月以降分）'!AQ114="","",'別紙様式2-3（６月以降分）'!AQ114)</f>
        <v/>
      </c>
      <c r="AR114" s="1535" t="str">
        <f>IF('別紙様式2-3（６月以降分）'!AR114="","",'別紙様式2-3（６月以降分）'!AR114)</f>
        <v/>
      </c>
      <c r="AS114" s="1555"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4"/>
      <c r="B115" s="1301"/>
      <c r="C115" s="1302"/>
      <c r="D115" s="1302"/>
      <c r="E115" s="1302"/>
      <c r="F115" s="1303"/>
      <c r="G115" s="1268"/>
      <c r="H115" s="1268"/>
      <c r="I115" s="1268"/>
      <c r="J115" s="1423"/>
      <c r="K115" s="1268"/>
      <c r="L115" s="1454"/>
      <c r="M115" s="1463"/>
      <c r="N115" s="1399" t="str">
        <f>IF('別紙様式2-2（４・５月分）'!Q90="","",'別紙様式2-2（４・５月分）'!Q90)</f>
        <v/>
      </c>
      <c r="O115" s="1426"/>
      <c r="P115" s="1432"/>
      <c r="Q115" s="1433"/>
      <c r="R115" s="1434"/>
      <c r="S115" s="1436"/>
      <c r="T115" s="1438"/>
      <c r="U115" s="1573"/>
      <c r="V115" s="1442"/>
      <c r="W115" s="1444"/>
      <c r="X115" s="1571"/>
      <c r="Y115" s="1380"/>
      <c r="Z115" s="1571"/>
      <c r="AA115" s="1380"/>
      <c r="AB115" s="1571"/>
      <c r="AC115" s="1380"/>
      <c r="AD115" s="1571"/>
      <c r="AE115" s="1380"/>
      <c r="AF115" s="1380"/>
      <c r="AG115" s="1380"/>
      <c r="AH115" s="1382"/>
      <c r="AI115" s="1384"/>
      <c r="AJ115" s="1565"/>
      <c r="AK115" s="1567"/>
      <c r="AL115" s="1569"/>
      <c r="AM115" s="1560"/>
      <c r="AN115" s="1562"/>
      <c r="AO115" s="1396"/>
      <c r="AP115" s="1563"/>
      <c r="AQ115" s="1396"/>
      <c r="AR115" s="1536"/>
      <c r="AS115" s="1556"/>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23"/>
      <c r="K116" s="1268"/>
      <c r="L116" s="1454"/>
      <c r="M116" s="1463"/>
      <c r="N116" s="1400"/>
      <c r="O116" s="1427"/>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57"/>
      <c r="V116" s="1413" t="str">
        <f>IFERROR(VLOOKUP(K114,【参考】数式用!$A$5:$AB$27,MATCH(U116,【参考】数式用!$B$4:$AB$4,0)+1,0),"")</f>
        <v/>
      </c>
      <c r="W116" s="1415" t="s">
        <v>19</v>
      </c>
      <c r="X116" s="1553"/>
      <c r="Y116" s="1365" t="s">
        <v>10</v>
      </c>
      <c r="Z116" s="1553"/>
      <c r="AA116" s="1365" t="s">
        <v>45</v>
      </c>
      <c r="AB116" s="1553"/>
      <c r="AC116" s="1365" t="s">
        <v>10</v>
      </c>
      <c r="AD116" s="1553"/>
      <c r="AE116" s="1365" t="s">
        <v>2188</v>
      </c>
      <c r="AF116" s="1365" t="s">
        <v>24</v>
      </c>
      <c r="AG116" s="1365" t="str">
        <f>IF(X116&gt;=1,(AB116*12+AD116)-(X116*12+Z116)+1,"")</f>
        <v/>
      </c>
      <c r="AH116" s="1367" t="s">
        <v>38</v>
      </c>
      <c r="AI116" s="1489" t="str">
        <f t="shared" ref="AI116" si="95">IFERROR(ROUNDDOWN(ROUND(L114*V116,0)*M114,0)*AG116,"")</f>
        <v/>
      </c>
      <c r="AJ116" s="1547" t="str">
        <f>IFERROR(ROUNDDOWN(ROUND((L114*(V116-AX114)),0)*M114,0)*AG116,"")</f>
        <v/>
      </c>
      <c r="AK116" s="1373"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9"/>
      <c r="AP116" s="1545"/>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5"/>
      <c r="B117" s="1419"/>
      <c r="C117" s="1420"/>
      <c r="D117" s="1420"/>
      <c r="E117" s="1420"/>
      <c r="F117" s="1421"/>
      <c r="G117" s="1269"/>
      <c r="H117" s="1269"/>
      <c r="I117" s="1269"/>
      <c r="J117" s="1424"/>
      <c r="K117" s="1269"/>
      <c r="L117" s="1455"/>
      <c r="M117" s="1464"/>
      <c r="N117" s="662" t="str">
        <f>IF('別紙様式2-2（４・５月分）'!Q91="","",'別紙様式2-2（４・５月分）'!Q91)</f>
        <v/>
      </c>
      <c r="O117" s="1428"/>
      <c r="P117" s="1402"/>
      <c r="Q117" s="1461"/>
      <c r="R117" s="1406"/>
      <c r="S117" s="1408"/>
      <c r="T117" s="1410"/>
      <c r="U117" s="1558"/>
      <c r="V117" s="1414"/>
      <c r="W117" s="1416"/>
      <c r="X117" s="1554"/>
      <c r="Y117" s="1366"/>
      <c r="Z117" s="1554"/>
      <c r="AA117" s="1366"/>
      <c r="AB117" s="1554"/>
      <c r="AC117" s="1366"/>
      <c r="AD117" s="1554"/>
      <c r="AE117" s="1366"/>
      <c r="AF117" s="1366"/>
      <c r="AG117" s="1366"/>
      <c r="AH117" s="1368"/>
      <c r="AI117" s="1490"/>
      <c r="AJ117" s="1548"/>
      <c r="AK117" s="1374"/>
      <c r="AL117" s="1550"/>
      <c r="AM117" s="1552"/>
      <c r="AN117" s="1544"/>
      <c r="AO117" s="1530"/>
      <c r="AP117" s="1546"/>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3">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2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25" t="str">
        <f>IF(SUM('別紙様式2-2（４・５月分）'!R92:R94)=0,"",SUM('別紙様式2-2（４・５月分）'!R92:R94))</f>
        <v/>
      </c>
      <c r="P118" s="1429" t="str">
        <f>IFERROR(VLOOKUP('別紙様式2-2（４・５月分）'!AR92,【参考】数式用!$AT$5:$AU$22,2,FALSE),"")</f>
        <v/>
      </c>
      <c r="Q118" s="1430"/>
      <c r="R118" s="1431"/>
      <c r="S118" s="1435" t="str">
        <f>IFERROR(VLOOKUP(K118,【参考】数式用!$A$5:$AB$27,MATCH(P118,【参考】数式用!$B$4:$AB$4,0)+1,0),"")</f>
        <v/>
      </c>
      <c r="T118" s="1437" t="s">
        <v>2275</v>
      </c>
      <c r="U118" s="1572" t="str">
        <f>IF('別紙様式2-3（６月以降分）'!U118="","",'別紙様式2-3（６月以降分）'!U118)</f>
        <v/>
      </c>
      <c r="V118" s="1441" t="str">
        <f>IFERROR(VLOOKUP(K118,【参考】数式用!$A$5:$AB$27,MATCH(U118,【参考】数式用!$B$4:$AB$4,0)+1,0),"")</f>
        <v/>
      </c>
      <c r="W118" s="1443" t="s">
        <v>19</v>
      </c>
      <c r="X118" s="1570">
        <f>'別紙様式2-3（６月以降分）'!X118</f>
        <v>6</v>
      </c>
      <c r="Y118" s="1379" t="s">
        <v>10</v>
      </c>
      <c r="Z118" s="1570">
        <f>'別紙様式2-3（６月以降分）'!Z118</f>
        <v>6</v>
      </c>
      <c r="AA118" s="1379" t="s">
        <v>45</v>
      </c>
      <c r="AB118" s="1570">
        <f>'別紙様式2-3（６月以降分）'!AB118</f>
        <v>7</v>
      </c>
      <c r="AC118" s="1379" t="s">
        <v>10</v>
      </c>
      <c r="AD118" s="1570">
        <f>'別紙様式2-3（６月以降分）'!AD118</f>
        <v>3</v>
      </c>
      <c r="AE118" s="1379" t="s">
        <v>2188</v>
      </c>
      <c r="AF118" s="1379" t="s">
        <v>24</v>
      </c>
      <c r="AG118" s="1379">
        <f>IF(X118&gt;=1,(AB118*12+AD118)-(X118*12+Z118)+1,"")</f>
        <v>10</v>
      </c>
      <c r="AH118" s="1381" t="s">
        <v>38</v>
      </c>
      <c r="AI118" s="1383" t="str">
        <f>'別紙様式2-3（６月以降分）'!AI118</f>
        <v/>
      </c>
      <c r="AJ118" s="1564" t="str">
        <f>'別紙様式2-3（６月以降分）'!AJ118</f>
        <v/>
      </c>
      <c r="AK118" s="1566">
        <f>'別紙様式2-3（６月以降分）'!AK118</f>
        <v>0</v>
      </c>
      <c r="AL118" s="1568" t="str">
        <f>IF('別紙様式2-3（６月以降分）'!AL118="","",'別紙様式2-3（６月以降分）'!AL118)</f>
        <v/>
      </c>
      <c r="AM118" s="1559">
        <f>'別紙様式2-3（６月以降分）'!AM118</f>
        <v>0</v>
      </c>
      <c r="AN118" s="1561" t="str">
        <f>IF('別紙様式2-3（６月以降分）'!AN118="","",'別紙様式2-3（６月以降分）'!AN118)</f>
        <v/>
      </c>
      <c r="AO118" s="1395" t="str">
        <f>IF('別紙様式2-3（６月以降分）'!AO118="","",'別紙様式2-3（６月以降分）'!AO118)</f>
        <v/>
      </c>
      <c r="AP118" s="1359" t="str">
        <f>IF('別紙様式2-3（６月以降分）'!AP118="","",'別紙様式2-3（６月以降分）'!AP118)</f>
        <v/>
      </c>
      <c r="AQ118" s="1395" t="str">
        <f>IF('別紙様式2-3（６月以降分）'!AQ118="","",'別紙様式2-3（６月以降分）'!AQ118)</f>
        <v/>
      </c>
      <c r="AR118" s="1535" t="str">
        <f>IF('別紙様式2-3（６月以降分）'!AR118="","",'別紙様式2-3（６月以降分）'!AR118)</f>
        <v/>
      </c>
      <c r="AS118" s="1555"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2" t="str">
        <f>IFERROR(VLOOKUP(K118,【参考】数式用!$AJ$2:$AK$24,2,FALSE),"")</f>
        <v/>
      </c>
      <c r="AZ118" s="596"/>
      <c r="BE118" s="440"/>
      <c r="BF118" s="1335" t="str">
        <f>G118</f>
        <v/>
      </c>
      <c r="BG118" s="1335"/>
      <c r="BH118" s="1335"/>
    </row>
    <row r="119" spans="1:60" ht="15" customHeight="1">
      <c r="A119" s="1314"/>
      <c r="B119" s="1301"/>
      <c r="C119" s="1302"/>
      <c r="D119" s="1302"/>
      <c r="E119" s="1302"/>
      <c r="F119" s="1303"/>
      <c r="G119" s="1268"/>
      <c r="H119" s="1268"/>
      <c r="I119" s="1268"/>
      <c r="J119" s="1423"/>
      <c r="K119" s="1268"/>
      <c r="L119" s="1454"/>
      <c r="M119" s="1456"/>
      <c r="N119" s="1399" t="str">
        <f>IF('別紙様式2-2（４・５月分）'!Q93="","",'別紙様式2-2（４・５月分）'!Q93)</f>
        <v/>
      </c>
      <c r="O119" s="1426"/>
      <c r="P119" s="1432"/>
      <c r="Q119" s="1433"/>
      <c r="R119" s="1434"/>
      <c r="S119" s="1436"/>
      <c r="T119" s="1438"/>
      <c r="U119" s="1573"/>
      <c r="V119" s="1442"/>
      <c r="W119" s="1444"/>
      <c r="X119" s="1571"/>
      <c r="Y119" s="1380"/>
      <c r="Z119" s="1571"/>
      <c r="AA119" s="1380"/>
      <c r="AB119" s="1571"/>
      <c r="AC119" s="1380"/>
      <c r="AD119" s="1571"/>
      <c r="AE119" s="1380"/>
      <c r="AF119" s="1380"/>
      <c r="AG119" s="1380"/>
      <c r="AH119" s="1382"/>
      <c r="AI119" s="1384"/>
      <c r="AJ119" s="1565"/>
      <c r="AK119" s="1567"/>
      <c r="AL119" s="1569"/>
      <c r="AM119" s="1560"/>
      <c r="AN119" s="1562"/>
      <c r="AO119" s="1396"/>
      <c r="AP119" s="1563"/>
      <c r="AQ119" s="1396"/>
      <c r="AR119" s="1536"/>
      <c r="AS119" s="1556"/>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23"/>
      <c r="K120" s="1268"/>
      <c r="L120" s="1454"/>
      <c r="M120" s="1456"/>
      <c r="N120" s="1400"/>
      <c r="O120" s="1427"/>
      <c r="P120" s="1401" t="s">
        <v>2196</v>
      </c>
      <c r="Q120" s="1460" t="str">
        <f>IFERROR(VLOOKUP('別紙様式2-2（４・５月分）'!AR92,【参考】数式用!$AT$5:$AV$22,3,FALSE),"")</f>
        <v/>
      </c>
      <c r="R120" s="1405" t="s">
        <v>2207</v>
      </c>
      <c r="S120" s="1445" t="str">
        <f>IFERROR(VLOOKUP(K118,【参考】数式用!$A$5:$AB$27,MATCH(Q120,【参考】数式用!$B$4:$AB$4,0)+1,0),"")</f>
        <v/>
      </c>
      <c r="T120" s="1409" t="s">
        <v>2285</v>
      </c>
      <c r="U120" s="1557"/>
      <c r="V120" s="1413" t="str">
        <f>IFERROR(VLOOKUP(K118,【参考】数式用!$A$5:$AB$27,MATCH(U120,【参考】数式用!$B$4:$AB$4,0)+1,0),"")</f>
        <v/>
      </c>
      <c r="W120" s="1415" t="s">
        <v>19</v>
      </c>
      <c r="X120" s="1553"/>
      <c r="Y120" s="1365" t="s">
        <v>10</v>
      </c>
      <c r="Z120" s="1553"/>
      <c r="AA120" s="1365" t="s">
        <v>45</v>
      </c>
      <c r="AB120" s="1553"/>
      <c r="AC120" s="1365" t="s">
        <v>10</v>
      </c>
      <c r="AD120" s="1553"/>
      <c r="AE120" s="1365" t="s">
        <v>2188</v>
      </c>
      <c r="AF120" s="1365" t="s">
        <v>24</v>
      </c>
      <c r="AG120" s="1365" t="str">
        <f>IF(X120&gt;=1,(AB120*12+AD120)-(X120*12+Z120)+1,"")</f>
        <v/>
      </c>
      <c r="AH120" s="1367" t="s">
        <v>38</v>
      </c>
      <c r="AI120" s="1489" t="str">
        <f t="shared" ref="AI120" si="99">IFERROR(ROUNDDOWN(ROUND(L118*V120,0)*M118,0)*AG120,"")</f>
        <v/>
      </c>
      <c r="AJ120" s="1547" t="str">
        <f>IFERROR(ROUNDDOWN(ROUND((L118*(V120-AX118)),0)*M118,0)*AG120,"")</f>
        <v/>
      </c>
      <c r="AK120" s="1373"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9"/>
      <c r="AP120" s="1545"/>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5"/>
      <c r="B121" s="1419"/>
      <c r="C121" s="1420"/>
      <c r="D121" s="1420"/>
      <c r="E121" s="1420"/>
      <c r="F121" s="1421"/>
      <c r="G121" s="1269"/>
      <c r="H121" s="1269"/>
      <c r="I121" s="1269"/>
      <c r="J121" s="1424"/>
      <c r="K121" s="1269"/>
      <c r="L121" s="1455"/>
      <c r="M121" s="1457"/>
      <c r="N121" s="662" t="str">
        <f>IF('別紙様式2-2（４・５月分）'!Q94="","",'別紙様式2-2（４・５月分）'!Q94)</f>
        <v/>
      </c>
      <c r="O121" s="1428"/>
      <c r="P121" s="1402"/>
      <c r="Q121" s="1461"/>
      <c r="R121" s="1406"/>
      <c r="S121" s="1408"/>
      <c r="T121" s="1410"/>
      <c r="U121" s="1558"/>
      <c r="V121" s="1414"/>
      <c r="W121" s="1416"/>
      <c r="X121" s="1554"/>
      <c r="Y121" s="1366"/>
      <c r="Z121" s="1554"/>
      <c r="AA121" s="1366"/>
      <c r="AB121" s="1554"/>
      <c r="AC121" s="1366"/>
      <c r="AD121" s="1554"/>
      <c r="AE121" s="1366"/>
      <c r="AF121" s="1366"/>
      <c r="AG121" s="1366"/>
      <c r="AH121" s="1368"/>
      <c r="AI121" s="1490"/>
      <c r="AJ121" s="1548"/>
      <c r="AK121" s="1374"/>
      <c r="AL121" s="1550"/>
      <c r="AM121" s="1552"/>
      <c r="AN121" s="1544"/>
      <c r="AO121" s="1530"/>
      <c r="AP121" s="1546"/>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2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25" t="str">
        <f>IF(SUM('別紙様式2-2（４・５月分）'!R95:R97)=0,"",SUM('別紙様式2-2（４・５月分）'!R95:R97))</f>
        <v/>
      </c>
      <c r="P122" s="1429" t="str">
        <f>IFERROR(VLOOKUP('別紙様式2-2（４・５月分）'!AR95,【参考】数式用!$AT$5:$AU$22,2,FALSE),"")</f>
        <v/>
      </c>
      <c r="Q122" s="1430"/>
      <c r="R122" s="1431"/>
      <c r="S122" s="1435" t="str">
        <f>IFERROR(VLOOKUP(K122,【参考】数式用!$A$5:$AB$27,MATCH(P122,【参考】数式用!$B$4:$AB$4,0)+1,0),"")</f>
        <v/>
      </c>
      <c r="T122" s="1437" t="s">
        <v>2275</v>
      </c>
      <c r="U122" s="1572" t="str">
        <f>IF('別紙様式2-3（６月以降分）'!U122="","",'別紙様式2-3（６月以降分）'!U122)</f>
        <v/>
      </c>
      <c r="V122" s="1441" t="str">
        <f>IFERROR(VLOOKUP(K122,【参考】数式用!$A$5:$AB$27,MATCH(U122,【参考】数式用!$B$4:$AB$4,0)+1,0),"")</f>
        <v/>
      </c>
      <c r="W122" s="1443" t="s">
        <v>19</v>
      </c>
      <c r="X122" s="1570">
        <f>'別紙様式2-3（６月以降分）'!X122</f>
        <v>6</v>
      </c>
      <c r="Y122" s="1379" t="s">
        <v>10</v>
      </c>
      <c r="Z122" s="1570">
        <f>'別紙様式2-3（６月以降分）'!Z122</f>
        <v>6</v>
      </c>
      <c r="AA122" s="1379" t="s">
        <v>45</v>
      </c>
      <c r="AB122" s="1570">
        <f>'別紙様式2-3（６月以降分）'!AB122</f>
        <v>7</v>
      </c>
      <c r="AC122" s="1379" t="s">
        <v>10</v>
      </c>
      <c r="AD122" s="1570">
        <f>'別紙様式2-3（６月以降分）'!AD122</f>
        <v>3</v>
      </c>
      <c r="AE122" s="1379" t="s">
        <v>2188</v>
      </c>
      <c r="AF122" s="1379" t="s">
        <v>24</v>
      </c>
      <c r="AG122" s="1379">
        <f>IF(X122&gt;=1,(AB122*12+AD122)-(X122*12+Z122)+1,"")</f>
        <v>10</v>
      </c>
      <c r="AH122" s="1381" t="s">
        <v>38</v>
      </c>
      <c r="AI122" s="1383" t="str">
        <f>'別紙様式2-3（６月以降分）'!AI122</f>
        <v/>
      </c>
      <c r="AJ122" s="1564" t="str">
        <f>'別紙様式2-3（６月以降分）'!AJ122</f>
        <v/>
      </c>
      <c r="AK122" s="1566">
        <f>'別紙様式2-3（６月以降分）'!AK122</f>
        <v>0</v>
      </c>
      <c r="AL122" s="1568" t="str">
        <f>IF('別紙様式2-3（６月以降分）'!AL122="","",'別紙様式2-3（６月以降分）'!AL122)</f>
        <v/>
      </c>
      <c r="AM122" s="1559">
        <f>'別紙様式2-3（６月以降分）'!AM122</f>
        <v>0</v>
      </c>
      <c r="AN122" s="1561" t="str">
        <f>IF('別紙様式2-3（６月以降分）'!AN122="","",'別紙様式2-3（６月以降分）'!AN122)</f>
        <v/>
      </c>
      <c r="AO122" s="1395" t="str">
        <f>IF('別紙様式2-3（６月以降分）'!AO122="","",'別紙様式2-3（６月以降分）'!AO122)</f>
        <v/>
      </c>
      <c r="AP122" s="1359" t="str">
        <f>IF('別紙様式2-3（６月以降分）'!AP122="","",'別紙様式2-3（６月以降分）'!AP122)</f>
        <v/>
      </c>
      <c r="AQ122" s="1395" t="str">
        <f>IF('別紙様式2-3（６月以降分）'!AQ122="","",'別紙様式2-3（６月以降分）'!AQ122)</f>
        <v/>
      </c>
      <c r="AR122" s="1535" t="str">
        <f>IF('別紙様式2-3（６月以降分）'!AR122="","",'別紙様式2-3（６月以降分）'!AR122)</f>
        <v/>
      </c>
      <c r="AS122" s="1555"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4"/>
      <c r="B123" s="1301"/>
      <c r="C123" s="1302"/>
      <c r="D123" s="1302"/>
      <c r="E123" s="1302"/>
      <c r="F123" s="1303"/>
      <c r="G123" s="1268"/>
      <c r="H123" s="1268"/>
      <c r="I123" s="1268"/>
      <c r="J123" s="1423"/>
      <c r="K123" s="1268"/>
      <c r="L123" s="1454"/>
      <c r="M123" s="1463"/>
      <c r="N123" s="1399" t="str">
        <f>IF('別紙様式2-2（４・５月分）'!Q96="","",'別紙様式2-2（４・５月分）'!Q96)</f>
        <v/>
      </c>
      <c r="O123" s="1426"/>
      <c r="P123" s="1432"/>
      <c r="Q123" s="1433"/>
      <c r="R123" s="1434"/>
      <c r="S123" s="1436"/>
      <c r="T123" s="1438"/>
      <c r="U123" s="1573"/>
      <c r="V123" s="1442"/>
      <c r="W123" s="1444"/>
      <c r="X123" s="1571"/>
      <c r="Y123" s="1380"/>
      <c r="Z123" s="1571"/>
      <c r="AA123" s="1380"/>
      <c r="AB123" s="1571"/>
      <c r="AC123" s="1380"/>
      <c r="AD123" s="1571"/>
      <c r="AE123" s="1380"/>
      <c r="AF123" s="1380"/>
      <c r="AG123" s="1380"/>
      <c r="AH123" s="1382"/>
      <c r="AI123" s="1384"/>
      <c r="AJ123" s="1565"/>
      <c r="AK123" s="1567"/>
      <c r="AL123" s="1569"/>
      <c r="AM123" s="1560"/>
      <c r="AN123" s="1562"/>
      <c r="AO123" s="1396"/>
      <c r="AP123" s="1563"/>
      <c r="AQ123" s="1396"/>
      <c r="AR123" s="1536"/>
      <c r="AS123" s="1556"/>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23"/>
      <c r="K124" s="1268"/>
      <c r="L124" s="1454"/>
      <c r="M124" s="1463"/>
      <c r="N124" s="1400"/>
      <c r="O124" s="1427"/>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57"/>
      <c r="V124" s="1413" t="str">
        <f>IFERROR(VLOOKUP(K122,【参考】数式用!$A$5:$AB$27,MATCH(U124,【参考】数式用!$B$4:$AB$4,0)+1,0),"")</f>
        <v/>
      </c>
      <c r="W124" s="1415" t="s">
        <v>19</v>
      </c>
      <c r="X124" s="1553"/>
      <c r="Y124" s="1365" t="s">
        <v>10</v>
      </c>
      <c r="Z124" s="1553"/>
      <c r="AA124" s="1365" t="s">
        <v>45</v>
      </c>
      <c r="AB124" s="1553"/>
      <c r="AC124" s="1365" t="s">
        <v>10</v>
      </c>
      <c r="AD124" s="1553"/>
      <c r="AE124" s="1365" t="s">
        <v>2188</v>
      </c>
      <c r="AF124" s="1365" t="s">
        <v>24</v>
      </c>
      <c r="AG124" s="1365" t="str">
        <f>IF(X124&gt;=1,(AB124*12+AD124)-(X124*12+Z124)+1,"")</f>
        <v/>
      </c>
      <c r="AH124" s="1367" t="s">
        <v>38</v>
      </c>
      <c r="AI124" s="1489" t="str">
        <f t="shared" ref="AI124" si="103">IFERROR(ROUNDDOWN(ROUND(L122*V124,0)*M122,0)*AG124,"")</f>
        <v/>
      </c>
      <c r="AJ124" s="1547" t="str">
        <f>IFERROR(ROUNDDOWN(ROUND((L122*(V124-AX122)),0)*M122,0)*AG124,"")</f>
        <v/>
      </c>
      <c r="AK124" s="1373"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9"/>
      <c r="AP124" s="1545"/>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5"/>
      <c r="B125" s="1419"/>
      <c r="C125" s="1420"/>
      <c r="D125" s="1420"/>
      <c r="E125" s="1420"/>
      <c r="F125" s="1421"/>
      <c r="G125" s="1269"/>
      <c r="H125" s="1269"/>
      <c r="I125" s="1269"/>
      <c r="J125" s="1424"/>
      <c r="K125" s="1269"/>
      <c r="L125" s="1455"/>
      <c r="M125" s="1464"/>
      <c r="N125" s="662" t="str">
        <f>IF('別紙様式2-2（４・５月分）'!Q97="","",'別紙様式2-2（４・５月分）'!Q97)</f>
        <v/>
      </c>
      <c r="O125" s="1428"/>
      <c r="P125" s="1402"/>
      <c r="Q125" s="1461"/>
      <c r="R125" s="1406"/>
      <c r="S125" s="1408"/>
      <c r="T125" s="1410"/>
      <c r="U125" s="1558"/>
      <c r="V125" s="1414"/>
      <c r="W125" s="1416"/>
      <c r="X125" s="1554"/>
      <c r="Y125" s="1366"/>
      <c r="Z125" s="1554"/>
      <c r="AA125" s="1366"/>
      <c r="AB125" s="1554"/>
      <c r="AC125" s="1366"/>
      <c r="AD125" s="1554"/>
      <c r="AE125" s="1366"/>
      <c r="AF125" s="1366"/>
      <c r="AG125" s="1366"/>
      <c r="AH125" s="1368"/>
      <c r="AI125" s="1490"/>
      <c r="AJ125" s="1548"/>
      <c r="AK125" s="1374"/>
      <c r="AL125" s="1550"/>
      <c r="AM125" s="1552"/>
      <c r="AN125" s="1544"/>
      <c r="AO125" s="1530"/>
      <c r="AP125" s="1546"/>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3">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2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25" t="str">
        <f>IF(SUM('別紙様式2-2（４・５月分）'!R98:R100)=0,"",SUM('別紙様式2-2（４・５月分）'!R98:R100))</f>
        <v/>
      </c>
      <c r="P126" s="1429" t="str">
        <f>IFERROR(VLOOKUP('別紙様式2-2（４・５月分）'!AR98,【参考】数式用!$AT$5:$AU$22,2,FALSE),"")</f>
        <v/>
      </c>
      <c r="Q126" s="1430"/>
      <c r="R126" s="1431"/>
      <c r="S126" s="1435" t="str">
        <f>IFERROR(VLOOKUP(K126,【参考】数式用!$A$5:$AB$27,MATCH(P126,【参考】数式用!$B$4:$AB$4,0)+1,0),"")</f>
        <v/>
      </c>
      <c r="T126" s="1437" t="s">
        <v>2275</v>
      </c>
      <c r="U126" s="1572" t="str">
        <f>IF('別紙様式2-3（６月以降分）'!U126="","",'別紙様式2-3（６月以降分）'!U126)</f>
        <v/>
      </c>
      <c r="V126" s="1441" t="str">
        <f>IFERROR(VLOOKUP(K126,【参考】数式用!$A$5:$AB$27,MATCH(U126,【参考】数式用!$B$4:$AB$4,0)+1,0),"")</f>
        <v/>
      </c>
      <c r="W126" s="1443" t="s">
        <v>19</v>
      </c>
      <c r="X126" s="1570">
        <f>'別紙様式2-3（６月以降分）'!X126</f>
        <v>6</v>
      </c>
      <c r="Y126" s="1379" t="s">
        <v>10</v>
      </c>
      <c r="Z126" s="1570">
        <f>'別紙様式2-3（６月以降分）'!Z126</f>
        <v>6</v>
      </c>
      <c r="AA126" s="1379" t="s">
        <v>45</v>
      </c>
      <c r="AB126" s="1570">
        <f>'別紙様式2-3（６月以降分）'!AB126</f>
        <v>7</v>
      </c>
      <c r="AC126" s="1379" t="s">
        <v>10</v>
      </c>
      <c r="AD126" s="1570">
        <f>'別紙様式2-3（６月以降分）'!AD126</f>
        <v>3</v>
      </c>
      <c r="AE126" s="1379" t="s">
        <v>2188</v>
      </c>
      <c r="AF126" s="1379" t="s">
        <v>24</v>
      </c>
      <c r="AG126" s="1379">
        <f>IF(X126&gt;=1,(AB126*12+AD126)-(X126*12+Z126)+1,"")</f>
        <v>10</v>
      </c>
      <c r="AH126" s="1381" t="s">
        <v>38</v>
      </c>
      <c r="AI126" s="1383" t="str">
        <f>'別紙様式2-3（６月以降分）'!AI126</f>
        <v/>
      </c>
      <c r="AJ126" s="1564" t="str">
        <f>'別紙様式2-3（６月以降分）'!AJ126</f>
        <v/>
      </c>
      <c r="AK126" s="1566">
        <f>'別紙様式2-3（６月以降分）'!AK126</f>
        <v>0</v>
      </c>
      <c r="AL126" s="1568" t="str">
        <f>IF('別紙様式2-3（６月以降分）'!AL126="","",'別紙様式2-3（６月以降分）'!AL126)</f>
        <v/>
      </c>
      <c r="AM126" s="1559">
        <f>'別紙様式2-3（６月以降分）'!AM126</f>
        <v>0</v>
      </c>
      <c r="AN126" s="1561" t="str">
        <f>IF('別紙様式2-3（６月以降分）'!AN126="","",'別紙様式2-3（６月以降分）'!AN126)</f>
        <v/>
      </c>
      <c r="AO126" s="1395" t="str">
        <f>IF('別紙様式2-3（６月以降分）'!AO126="","",'別紙様式2-3（６月以降分）'!AO126)</f>
        <v/>
      </c>
      <c r="AP126" s="1359" t="str">
        <f>IF('別紙様式2-3（６月以降分）'!AP126="","",'別紙様式2-3（６月以降分）'!AP126)</f>
        <v/>
      </c>
      <c r="AQ126" s="1395" t="str">
        <f>IF('別紙様式2-3（６月以降分）'!AQ126="","",'別紙様式2-3（６月以降分）'!AQ126)</f>
        <v/>
      </c>
      <c r="AR126" s="1535" t="str">
        <f>IF('別紙様式2-3（６月以降分）'!AR126="","",'別紙様式2-3（６月以降分）'!AR126)</f>
        <v/>
      </c>
      <c r="AS126" s="1555"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2" t="str">
        <f>IFERROR(VLOOKUP(K126,【参考】数式用!$AJ$2:$AK$24,2,FALSE),"")</f>
        <v/>
      </c>
      <c r="AZ126" s="596"/>
      <c r="BE126" s="440"/>
      <c r="BF126" s="1335" t="str">
        <f>G126</f>
        <v/>
      </c>
      <c r="BG126" s="1335"/>
      <c r="BH126" s="1335"/>
    </row>
    <row r="127" spans="1:60" ht="15" customHeight="1">
      <c r="A127" s="1314"/>
      <c r="B127" s="1301"/>
      <c r="C127" s="1302"/>
      <c r="D127" s="1302"/>
      <c r="E127" s="1302"/>
      <c r="F127" s="1303"/>
      <c r="G127" s="1268"/>
      <c r="H127" s="1268"/>
      <c r="I127" s="1268"/>
      <c r="J127" s="1423"/>
      <c r="K127" s="1268"/>
      <c r="L127" s="1454"/>
      <c r="M127" s="1456"/>
      <c r="N127" s="1399" t="str">
        <f>IF('別紙様式2-2（４・５月分）'!Q99="","",'別紙様式2-2（４・５月分）'!Q99)</f>
        <v/>
      </c>
      <c r="O127" s="1426"/>
      <c r="P127" s="1432"/>
      <c r="Q127" s="1433"/>
      <c r="R127" s="1434"/>
      <c r="S127" s="1436"/>
      <c r="T127" s="1438"/>
      <c r="U127" s="1573"/>
      <c r="V127" s="1442"/>
      <c r="W127" s="1444"/>
      <c r="X127" s="1571"/>
      <c r="Y127" s="1380"/>
      <c r="Z127" s="1571"/>
      <c r="AA127" s="1380"/>
      <c r="AB127" s="1571"/>
      <c r="AC127" s="1380"/>
      <c r="AD127" s="1571"/>
      <c r="AE127" s="1380"/>
      <c r="AF127" s="1380"/>
      <c r="AG127" s="1380"/>
      <c r="AH127" s="1382"/>
      <c r="AI127" s="1384"/>
      <c r="AJ127" s="1565"/>
      <c r="AK127" s="1567"/>
      <c r="AL127" s="1569"/>
      <c r="AM127" s="1560"/>
      <c r="AN127" s="1562"/>
      <c r="AO127" s="1396"/>
      <c r="AP127" s="1563"/>
      <c r="AQ127" s="1396"/>
      <c r="AR127" s="1536"/>
      <c r="AS127" s="1556"/>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23"/>
      <c r="K128" s="1268"/>
      <c r="L128" s="1454"/>
      <c r="M128" s="1456"/>
      <c r="N128" s="1400"/>
      <c r="O128" s="1427"/>
      <c r="P128" s="1401" t="s">
        <v>2196</v>
      </c>
      <c r="Q128" s="1460" t="str">
        <f>IFERROR(VLOOKUP('別紙様式2-2（４・５月分）'!AR98,【参考】数式用!$AT$5:$AV$22,3,FALSE),"")</f>
        <v/>
      </c>
      <c r="R128" s="1405" t="s">
        <v>2207</v>
      </c>
      <c r="S128" s="1445" t="str">
        <f>IFERROR(VLOOKUP(K126,【参考】数式用!$A$5:$AB$27,MATCH(Q128,【参考】数式用!$B$4:$AB$4,0)+1,0),"")</f>
        <v/>
      </c>
      <c r="T128" s="1409" t="s">
        <v>2285</v>
      </c>
      <c r="U128" s="1557"/>
      <c r="V128" s="1413" t="str">
        <f>IFERROR(VLOOKUP(K126,【参考】数式用!$A$5:$AB$27,MATCH(U128,【参考】数式用!$B$4:$AB$4,0)+1,0),"")</f>
        <v/>
      </c>
      <c r="W128" s="1415" t="s">
        <v>19</v>
      </c>
      <c r="X128" s="1553"/>
      <c r="Y128" s="1365" t="s">
        <v>10</v>
      </c>
      <c r="Z128" s="1553"/>
      <c r="AA128" s="1365" t="s">
        <v>45</v>
      </c>
      <c r="AB128" s="1553"/>
      <c r="AC128" s="1365" t="s">
        <v>10</v>
      </c>
      <c r="AD128" s="1553"/>
      <c r="AE128" s="1365" t="s">
        <v>2188</v>
      </c>
      <c r="AF128" s="1365" t="s">
        <v>24</v>
      </c>
      <c r="AG128" s="1365" t="str">
        <f>IF(X128&gt;=1,(AB128*12+AD128)-(X128*12+Z128)+1,"")</f>
        <v/>
      </c>
      <c r="AH128" s="1367" t="s">
        <v>38</v>
      </c>
      <c r="AI128" s="1489" t="str">
        <f t="shared" ref="AI128" si="107">IFERROR(ROUNDDOWN(ROUND(L126*V128,0)*M126,0)*AG128,"")</f>
        <v/>
      </c>
      <c r="AJ128" s="1547" t="str">
        <f>IFERROR(ROUNDDOWN(ROUND((L126*(V128-AX126)),0)*M126,0)*AG128,"")</f>
        <v/>
      </c>
      <c r="AK128" s="1373"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9"/>
      <c r="AP128" s="1545"/>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5"/>
      <c r="B129" s="1419"/>
      <c r="C129" s="1420"/>
      <c r="D129" s="1420"/>
      <c r="E129" s="1420"/>
      <c r="F129" s="1421"/>
      <c r="G129" s="1269"/>
      <c r="H129" s="1269"/>
      <c r="I129" s="1269"/>
      <c r="J129" s="1424"/>
      <c r="K129" s="1269"/>
      <c r="L129" s="1455"/>
      <c r="M129" s="1457"/>
      <c r="N129" s="662" t="str">
        <f>IF('別紙様式2-2（４・５月分）'!Q100="","",'別紙様式2-2（４・５月分）'!Q100)</f>
        <v/>
      </c>
      <c r="O129" s="1428"/>
      <c r="P129" s="1402"/>
      <c r="Q129" s="1461"/>
      <c r="R129" s="1406"/>
      <c r="S129" s="1408"/>
      <c r="T129" s="1410"/>
      <c r="U129" s="1558"/>
      <c r="V129" s="1414"/>
      <c r="W129" s="1416"/>
      <c r="X129" s="1554"/>
      <c r="Y129" s="1366"/>
      <c r="Z129" s="1554"/>
      <c r="AA129" s="1366"/>
      <c r="AB129" s="1554"/>
      <c r="AC129" s="1366"/>
      <c r="AD129" s="1554"/>
      <c r="AE129" s="1366"/>
      <c r="AF129" s="1366"/>
      <c r="AG129" s="1366"/>
      <c r="AH129" s="1368"/>
      <c r="AI129" s="1490"/>
      <c r="AJ129" s="1548"/>
      <c r="AK129" s="1374"/>
      <c r="AL129" s="1550"/>
      <c r="AM129" s="1552"/>
      <c r="AN129" s="1544"/>
      <c r="AO129" s="1530"/>
      <c r="AP129" s="1546"/>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2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25" t="str">
        <f>IF(SUM('別紙様式2-2（４・５月分）'!R101:R103)=0,"",SUM('別紙様式2-2（４・５月分）'!R101:R103))</f>
        <v/>
      </c>
      <c r="P130" s="1429" t="str">
        <f>IFERROR(VLOOKUP('別紙様式2-2（４・５月分）'!AR101,【参考】数式用!$AT$5:$AU$22,2,FALSE),"")</f>
        <v/>
      </c>
      <c r="Q130" s="1430"/>
      <c r="R130" s="1431"/>
      <c r="S130" s="1435" t="str">
        <f>IFERROR(VLOOKUP(K130,【参考】数式用!$A$5:$AB$27,MATCH(P130,【参考】数式用!$B$4:$AB$4,0)+1,0),"")</f>
        <v/>
      </c>
      <c r="T130" s="1437" t="s">
        <v>2275</v>
      </c>
      <c r="U130" s="1572" t="str">
        <f>IF('別紙様式2-3（６月以降分）'!U130="","",'別紙様式2-3（６月以降分）'!U130)</f>
        <v/>
      </c>
      <c r="V130" s="1441" t="str">
        <f>IFERROR(VLOOKUP(K130,【参考】数式用!$A$5:$AB$27,MATCH(U130,【参考】数式用!$B$4:$AB$4,0)+1,0),"")</f>
        <v/>
      </c>
      <c r="W130" s="1443" t="s">
        <v>19</v>
      </c>
      <c r="X130" s="1570">
        <f>'別紙様式2-3（６月以降分）'!X130</f>
        <v>6</v>
      </c>
      <c r="Y130" s="1379" t="s">
        <v>10</v>
      </c>
      <c r="Z130" s="1570">
        <f>'別紙様式2-3（６月以降分）'!Z130</f>
        <v>6</v>
      </c>
      <c r="AA130" s="1379" t="s">
        <v>45</v>
      </c>
      <c r="AB130" s="1570">
        <f>'別紙様式2-3（６月以降分）'!AB130</f>
        <v>7</v>
      </c>
      <c r="AC130" s="1379" t="s">
        <v>10</v>
      </c>
      <c r="AD130" s="1570">
        <f>'別紙様式2-3（６月以降分）'!AD130</f>
        <v>3</v>
      </c>
      <c r="AE130" s="1379" t="s">
        <v>2188</v>
      </c>
      <c r="AF130" s="1379" t="s">
        <v>24</v>
      </c>
      <c r="AG130" s="1379">
        <f>IF(X130&gt;=1,(AB130*12+AD130)-(X130*12+Z130)+1,"")</f>
        <v>10</v>
      </c>
      <c r="AH130" s="1381" t="s">
        <v>38</v>
      </c>
      <c r="AI130" s="1383" t="str">
        <f>'別紙様式2-3（６月以降分）'!AI130</f>
        <v/>
      </c>
      <c r="AJ130" s="1564" t="str">
        <f>'別紙様式2-3（６月以降分）'!AJ130</f>
        <v/>
      </c>
      <c r="AK130" s="1566">
        <f>'別紙様式2-3（６月以降分）'!AK130</f>
        <v>0</v>
      </c>
      <c r="AL130" s="1568" t="str">
        <f>IF('別紙様式2-3（６月以降分）'!AL130="","",'別紙様式2-3（６月以降分）'!AL130)</f>
        <v/>
      </c>
      <c r="AM130" s="1559">
        <f>'別紙様式2-3（６月以降分）'!AM130</f>
        <v>0</v>
      </c>
      <c r="AN130" s="1561" t="str">
        <f>IF('別紙様式2-3（６月以降分）'!AN130="","",'別紙様式2-3（６月以降分）'!AN130)</f>
        <v/>
      </c>
      <c r="AO130" s="1395" t="str">
        <f>IF('別紙様式2-3（６月以降分）'!AO130="","",'別紙様式2-3（６月以降分）'!AO130)</f>
        <v/>
      </c>
      <c r="AP130" s="1359" t="str">
        <f>IF('別紙様式2-3（６月以降分）'!AP130="","",'別紙様式2-3（６月以降分）'!AP130)</f>
        <v/>
      </c>
      <c r="AQ130" s="1395" t="str">
        <f>IF('別紙様式2-3（６月以降分）'!AQ130="","",'別紙様式2-3（６月以降分）'!AQ130)</f>
        <v/>
      </c>
      <c r="AR130" s="1535" t="str">
        <f>IF('別紙様式2-3（６月以降分）'!AR130="","",'別紙様式2-3（６月以降分）'!AR130)</f>
        <v/>
      </c>
      <c r="AS130" s="1555"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4"/>
      <c r="B131" s="1301"/>
      <c r="C131" s="1302"/>
      <c r="D131" s="1302"/>
      <c r="E131" s="1302"/>
      <c r="F131" s="1303"/>
      <c r="G131" s="1268"/>
      <c r="H131" s="1268"/>
      <c r="I131" s="1268"/>
      <c r="J131" s="1423"/>
      <c r="K131" s="1268"/>
      <c r="L131" s="1454"/>
      <c r="M131" s="1463"/>
      <c r="N131" s="1399" t="str">
        <f>IF('別紙様式2-2（４・５月分）'!Q102="","",'別紙様式2-2（４・５月分）'!Q102)</f>
        <v/>
      </c>
      <c r="O131" s="1426"/>
      <c r="P131" s="1432"/>
      <c r="Q131" s="1433"/>
      <c r="R131" s="1434"/>
      <c r="S131" s="1436"/>
      <c r="T131" s="1438"/>
      <c r="U131" s="1573"/>
      <c r="V131" s="1442"/>
      <c r="W131" s="1444"/>
      <c r="X131" s="1571"/>
      <c r="Y131" s="1380"/>
      <c r="Z131" s="1571"/>
      <c r="AA131" s="1380"/>
      <c r="AB131" s="1571"/>
      <c r="AC131" s="1380"/>
      <c r="AD131" s="1571"/>
      <c r="AE131" s="1380"/>
      <c r="AF131" s="1380"/>
      <c r="AG131" s="1380"/>
      <c r="AH131" s="1382"/>
      <c r="AI131" s="1384"/>
      <c r="AJ131" s="1565"/>
      <c r="AK131" s="1567"/>
      <c r="AL131" s="1569"/>
      <c r="AM131" s="1560"/>
      <c r="AN131" s="1562"/>
      <c r="AO131" s="1396"/>
      <c r="AP131" s="1563"/>
      <c r="AQ131" s="1396"/>
      <c r="AR131" s="1536"/>
      <c r="AS131" s="1556"/>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23"/>
      <c r="K132" s="1268"/>
      <c r="L132" s="1454"/>
      <c r="M132" s="1463"/>
      <c r="N132" s="1400"/>
      <c r="O132" s="1427"/>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57"/>
      <c r="V132" s="1413" t="str">
        <f>IFERROR(VLOOKUP(K130,【参考】数式用!$A$5:$AB$27,MATCH(U132,【参考】数式用!$B$4:$AB$4,0)+1,0),"")</f>
        <v/>
      </c>
      <c r="W132" s="1415" t="s">
        <v>19</v>
      </c>
      <c r="X132" s="1553"/>
      <c r="Y132" s="1365" t="s">
        <v>10</v>
      </c>
      <c r="Z132" s="1553"/>
      <c r="AA132" s="1365" t="s">
        <v>45</v>
      </c>
      <c r="AB132" s="1553"/>
      <c r="AC132" s="1365" t="s">
        <v>10</v>
      </c>
      <c r="AD132" s="1553"/>
      <c r="AE132" s="1365" t="s">
        <v>2188</v>
      </c>
      <c r="AF132" s="1365" t="s">
        <v>24</v>
      </c>
      <c r="AG132" s="1365" t="str">
        <f>IF(X132&gt;=1,(AB132*12+AD132)-(X132*12+Z132)+1,"")</f>
        <v/>
      </c>
      <c r="AH132" s="1367" t="s">
        <v>38</v>
      </c>
      <c r="AI132" s="1489" t="str">
        <f t="shared" ref="AI132" si="111">IFERROR(ROUNDDOWN(ROUND(L130*V132,0)*M130,0)*AG132,"")</f>
        <v/>
      </c>
      <c r="AJ132" s="1547" t="str">
        <f>IFERROR(ROUNDDOWN(ROUND((L130*(V132-AX130)),0)*M130,0)*AG132,"")</f>
        <v/>
      </c>
      <c r="AK132" s="1373"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9"/>
      <c r="AP132" s="1545"/>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5"/>
      <c r="B133" s="1419"/>
      <c r="C133" s="1420"/>
      <c r="D133" s="1420"/>
      <c r="E133" s="1420"/>
      <c r="F133" s="1421"/>
      <c r="G133" s="1269"/>
      <c r="H133" s="1269"/>
      <c r="I133" s="1269"/>
      <c r="J133" s="1424"/>
      <c r="K133" s="1269"/>
      <c r="L133" s="1455"/>
      <c r="M133" s="1464"/>
      <c r="N133" s="662" t="str">
        <f>IF('別紙様式2-2（４・５月分）'!Q103="","",'別紙様式2-2（４・５月分）'!Q103)</f>
        <v/>
      </c>
      <c r="O133" s="1428"/>
      <c r="P133" s="1402"/>
      <c r="Q133" s="1461"/>
      <c r="R133" s="1406"/>
      <c r="S133" s="1408"/>
      <c r="T133" s="1410"/>
      <c r="U133" s="1558"/>
      <c r="V133" s="1414"/>
      <c r="W133" s="1416"/>
      <c r="X133" s="1554"/>
      <c r="Y133" s="1366"/>
      <c r="Z133" s="1554"/>
      <c r="AA133" s="1366"/>
      <c r="AB133" s="1554"/>
      <c r="AC133" s="1366"/>
      <c r="AD133" s="1554"/>
      <c r="AE133" s="1366"/>
      <c r="AF133" s="1366"/>
      <c r="AG133" s="1366"/>
      <c r="AH133" s="1368"/>
      <c r="AI133" s="1490"/>
      <c r="AJ133" s="1548"/>
      <c r="AK133" s="1374"/>
      <c r="AL133" s="1550"/>
      <c r="AM133" s="1552"/>
      <c r="AN133" s="1544"/>
      <c r="AO133" s="1530"/>
      <c r="AP133" s="1546"/>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3">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2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25" t="str">
        <f>IF(SUM('別紙様式2-2（４・５月分）'!R104:R106)=0,"",SUM('別紙様式2-2（４・５月分）'!R104:R106))</f>
        <v/>
      </c>
      <c r="P134" s="1429" t="str">
        <f>IFERROR(VLOOKUP('別紙様式2-2（４・５月分）'!AR104,【参考】数式用!$AT$5:$AU$22,2,FALSE),"")</f>
        <v/>
      </c>
      <c r="Q134" s="1430"/>
      <c r="R134" s="1431"/>
      <c r="S134" s="1435" t="str">
        <f>IFERROR(VLOOKUP(K134,【参考】数式用!$A$5:$AB$27,MATCH(P134,【参考】数式用!$B$4:$AB$4,0)+1,0),"")</f>
        <v/>
      </c>
      <c r="T134" s="1437" t="s">
        <v>2275</v>
      </c>
      <c r="U134" s="1572" t="str">
        <f>IF('別紙様式2-3（６月以降分）'!U134="","",'別紙様式2-3（６月以降分）'!U134)</f>
        <v/>
      </c>
      <c r="V134" s="1441" t="str">
        <f>IFERROR(VLOOKUP(K134,【参考】数式用!$A$5:$AB$27,MATCH(U134,【参考】数式用!$B$4:$AB$4,0)+1,0),"")</f>
        <v/>
      </c>
      <c r="W134" s="1443" t="s">
        <v>19</v>
      </c>
      <c r="X134" s="1570">
        <f>'別紙様式2-3（６月以降分）'!X134</f>
        <v>6</v>
      </c>
      <c r="Y134" s="1379" t="s">
        <v>10</v>
      </c>
      <c r="Z134" s="1570">
        <f>'別紙様式2-3（６月以降分）'!Z134</f>
        <v>6</v>
      </c>
      <c r="AA134" s="1379" t="s">
        <v>45</v>
      </c>
      <c r="AB134" s="1570">
        <f>'別紙様式2-3（６月以降分）'!AB134</f>
        <v>7</v>
      </c>
      <c r="AC134" s="1379" t="s">
        <v>10</v>
      </c>
      <c r="AD134" s="1570">
        <f>'別紙様式2-3（６月以降分）'!AD134</f>
        <v>3</v>
      </c>
      <c r="AE134" s="1379" t="s">
        <v>2188</v>
      </c>
      <c r="AF134" s="1379" t="s">
        <v>24</v>
      </c>
      <c r="AG134" s="1379">
        <f>IF(X134&gt;=1,(AB134*12+AD134)-(X134*12+Z134)+1,"")</f>
        <v>10</v>
      </c>
      <c r="AH134" s="1381" t="s">
        <v>38</v>
      </c>
      <c r="AI134" s="1383" t="str">
        <f>'別紙様式2-3（６月以降分）'!AI134</f>
        <v/>
      </c>
      <c r="AJ134" s="1564" t="str">
        <f>'別紙様式2-3（６月以降分）'!AJ134</f>
        <v/>
      </c>
      <c r="AK134" s="1566">
        <f>'別紙様式2-3（６月以降分）'!AK134</f>
        <v>0</v>
      </c>
      <c r="AL134" s="1568" t="str">
        <f>IF('別紙様式2-3（６月以降分）'!AL134="","",'別紙様式2-3（６月以降分）'!AL134)</f>
        <v/>
      </c>
      <c r="AM134" s="1559">
        <f>'別紙様式2-3（６月以降分）'!AM134</f>
        <v>0</v>
      </c>
      <c r="AN134" s="1561" t="str">
        <f>IF('別紙様式2-3（６月以降分）'!AN134="","",'別紙様式2-3（６月以降分）'!AN134)</f>
        <v/>
      </c>
      <c r="AO134" s="1395" t="str">
        <f>IF('別紙様式2-3（６月以降分）'!AO134="","",'別紙様式2-3（６月以降分）'!AO134)</f>
        <v/>
      </c>
      <c r="AP134" s="1359" t="str">
        <f>IF('別紙様式2-3（６月以降分）'!AP134="","",'別紙様式2-3（６月以降分）'!AP134)</f>
        <v/>
      </c>
      <c r="AQ134" s="1395" t="str">
        <f>IF('別紙様式2-3（６月以降分）'!AQ134="","",'別紙様式2-3（６月以降分）'!AQ134)</f>
        <v/>
      </c>
      <c r="AR134" s="1535" t="str">
        <f>IF('別紙様式2-3（６月以降分）'!AR134="","",'別紙様式2-3（６月以降分）'!AR134)</f>
        <v/>
      </c>
      <c r="AS134" s="1555"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2" t="str">
        <f>IFERROR(VLOOKUP(K134,【参考】数式用!$AJ$2:$AK$24,2,FALSE),"")</f>
        <v/>
      </c>
      <c r="AZ134" s="596"/>
      <c r="BE134" s="440"/>
      <c r="BF134" s="1335" t="str">
        <f>G134</f>
        <v/>
      </c>
      <c r="BG134" s="1335"/>
      <c r="BH134" s="1335"/>
    </row>
    <row r="135" spans="1:60" ht="15" customHeight="1">
      <c r="A135" s="1314"/>
      <c r="B135" s="1301"/>
      <c r="C135" s="1302"/>
      <c r="D135" s="1302"/>
      <c r="E135" s="1302"/>
      <c r="F135" s="1303"/>
      <c r="G135" s="1268"/>
      <c r="H135" s="1268"/>
      <c r="I135" s="1268"/>
      <c r="J135" s="1423"/>
      <c r="K135" s="1268"/>
      <c r="L135" s="1454"/>
      <c r="M135" s="1456"/>
      <c r="N135" s="1399" t="str">
        <f>IF('別紙様式2-2（４・５月分）'!Q105="","",'別紙様式2-2（４・５月分）'!Q105)</f>
        <v/>
      </c>
      <c r="O135" s="1426"/>
      <c r="P135" s="1432"/>
      <c r="Q135" s="1433"/>
      <c r="R135" s="1434"/>
      <c r="S135" s="1436"/>
      <c r="T135" s="1438"/>
      <c r="U135" s="1573"/>
      <c r="V135" s="1442"/>
      <c r="W135" s="1444"/>
      <c r="X135" s="1571"/>
      <c r="Y135" s="1380"/>
      <c r="Z135" s="1571"/>
      <c r="AA135" s="1380"/>
      <c r="AB135" s="1571"/>
      <c r="AC135" s="1380"/>
      <c r="AD135" s="1571"/>
      <c r="AE135" s="1380"/>
      <c r="AF135" s="1380"/>
      <c r="AG135" s="1380"/>
      <c r="AH135" s="1382"/>
      <c r="AI135" s="1384"/>
      <c r="AJ135" s="1565"/>
      <c r="AK135" s="1567"/>
      <c r="AL135" s="1569"/>
      <c r="AM135" s="1560"/>
      <c r="AN135" s="1562"/>
      <c r="AO135" s="1396"/>
      <c r="AP135" s="1563"/>
      <c r="AQ135" s="1396"/>
      <c r="AR135" s="1536"/>
      <c r="AS135" s="1556"/>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23"/>
      <c r="K136" s="1268"/>
      <c r="L136" s="1454"/>
      <c r="M136" s="1456"/>
      <c r="N136" s="1400"/>
      <c r="O136" s="1427"/>
      <c r="P136" s="1401" t="s">
        <v>2196</v>
      </c>
      <c r="Q136" s="1460" t="str">
        <f>IFERROR(VLOOKUP('別紙様式2-2（４・５月分）'!AR104,【参考】数式用!$AT$5:$AV$22,3,FALSE),"")</f>
        <v/>
      </c>
      <c r="R136" s="1405" t="s">
        <v>2207</v>
      </c>
      <c r="S136" s="1445" t="str">
        <f>IFERROR(VLOOKUP(K134,【参考】数式用!$A$5:$AB$27,MATCH(Q136,【参考】数式用!$B$4:$AB$4,0)+1,0),"")</f>
        <v/>
      </c>
      <c r="T136" s="1409" t="s">
        <v>2285</v>
      </c>
      <c r="U136" s="1557"/>
      <c r="V136" s="1413" t="str">
        <f>IFERROR(VLOOKUP(K134,【参考】数式用!$A$5:$AB$27,MATCH(U136,【参考】数式用!$B$4:$AB$4,0)+1,0),"")</f>
        <v/>
      </c>
      <c r="W136" s="1415" t="s">
        <v>19</v>
      </c>
      <c r="X136" s="1553"/>
      <c r="Y136" s="1365" t="s">
        <v>10</v>
      </c>
      <c r="Z136" s="1553"/>
      <c r="AA136" s="1365" t="s">
        <v>45</v>
      </c>
      <c r="AB136" s="1553"/>
      <c r="AC136" s="1365" t="s">
        <v>10</v>
      </c>
      <c r="AD136" s="1553"/>
      <c r="AE136" s="1365" t="s">
        <v>2188</v>
      </c>
      <c r="AF136" s="1365" t="s">
        <v>24</v>
      </c>
      <c r="AG136" s="1365" t="str">
        <f>IF(X136&gt;=1,(AB136*12+AD136)-(X136*12+Z136)+1,"")</f>
        <v/>
      </c>
      <c r="AH136" s="1367" t="s">
        <v>38</v>
      </c>
      <c r="AI136" s="1489" t="str">
        <f t="shared" ref="AI136" si="115">IFERROR(ROUNDDOWN(ROUND(L134*V136,0)*M134,0)*AG136,"")</f>
        <v/>
      </c>
      <c r="AJ136" s="1547" t="str">
        <f>IFERROR(ROUNDDOWN(ROUND((L134*(V136-AX134)),0)*M134,0)*AG136,"")</f>
        <v/>
      </c>
      <c r="AK136" s="1373"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9"/>
      <c r="AP136" s="1545"/>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5"/>
      <c r="B137" s="1419"/>
      <c r="C137" s="1420"/>
      <c r="D137" s="1420"/>
      <c r="E137" s="1420"/>
      <c r="F137" s="1421"/>
      <c r="G137" s="1269"/>
      <c r="H137" s="1269"/>
      <c r="I137" s="1269"/>
      <c r="J137" s="1424"/>
      <c r="K137" s="1269"/>
      <c r="L137" s="1455"/>
      <c r="M137" s="1457"/>
      <c r="N137" s="662" t="str">
        <f>IF('別紙様式2-2（４・５月分）'!Q106="","",'別紙様式2-2（４・５月分）'!Q106)</f>
        <v/>
      </c>
      <c r="O137" s="1428"/>
      <c r="P137" s="1402"/>
      <c r="Q137" s="1461"/>
      <c r="R137" s="1406"/>
      <c r="S137" s="1408"/>
      <c r="T137" s="1410"/>
      <c r="U137" s="1558"/>
      <c r="V137" s="1414"/>
      <c r="W137" s="1416"/>
      <c r="X137" s="1554"/>
      <c r="Y137" s="1366"/>
      <c r="Z137" s="1554"/>
      <c r="AA137" s="1366"/>
      <c r="AB137" s="1554"/>
      <c r="AC137" s="1366"/>
      <c r="AD137" s="1554"/>
      <c r="AE137" s="1366"/>
      <c r="AF137" s="1366"/>
      <c r="AG137" s="1366"/>
      <c r="AH137" s="1368"/>
      <c r="AI137" s="1490"/>
      <c r="AJ137" s="1548"/>
      <c r="AK137" s="1374"/>
      <c r="AL137" s="1550"/>
      <c r="AM137" s="1552"/>
      <c r="AN137" s="1544"/>
      <c r="AO137" s="1530"/>
      <c r="AP137" s="1546"/>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2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25" t="str">
        <f>IF(SUM('別紙様式2-2（４・５月分）'!R107:R109)=0,"",SUM('別紙様式2-2（４・５月分）'!R107:R109))</f>
        <v/>
      </c>
      <c r="P138" s="1429" t="str">
        <f>IFERROR(VLOOKUP('別紙様式2-2（４・５月分）'!AR107,【参考】数式用!$AT$5:$AU$22,2,FALSE),"")</f>
        <v/>
      </c>
      <c r="Q138" s="1430"/>
      <c r="R138" s="1431"/>
      <c r="S138" s="1435" t="str">
        <f>IFERROR(VLOOKUP(K138,【参考】数式用!$A$5:$AB$27,MATCH(P138,【参考】数式用!$B$4:$AB$4,0)+1,0),"")</f>
        <v/>
      </c>
      <c r="T138" s="1437" t="s">
        <v>2275</v>
      </c>
      <c r="U138" s="1572" t="str">
        <f>IF('別紙様式2-3（６月以降分）'!U138="","",'別紙様式2-3（６月以降分）'!U138)</f>
        <v/>
      </c>
      <c r="V138" s="1441" t="str">
        <f>IFERROR(VLOOKUP(K138,【参考】数式用!$A$5:$AB$27,MATCH(U138,【参考】数式用!$B$4:$AB$4,0)+1,0),"")</f>
        <v/>
      </c>
      <c r="W138" s="1443" t="s">
        <v>19</v>
      </c>
      <c r="X138" s="1570">
        <f>'別紙様式2-3（６月以降分）'!X138</f>
        <v>6</v>
      </c>
      <c r="Y138" s="1379" t="s">
        <v>10</v>
      </c>
      <c r="Z138" s="1570">
        <f>'別紙様式2-3（６月以降分）'!Z138</f>
        <v>6</v>
      </c>
      <c r="AA138" s="1379" t="s">
        <v>45</v>
      </c>
      <c r="AB138" s="1570">
        <f>'別紙様式2-3（６月以降分）'!AB138</f>
        <v>7</v>
      </c>
      <c r="AC138" s="1379" t="s">
        <v>10</v>
      </c>
      <c r="AD138" s="1570">
        <f>'別紙様式2-3（６月以降分）'!AD138</f>
        <v>3</v>
      </c>
      <c r="AE138" s="1379" t="s">
        <v>2188</v>
      </c>
      <c r="AF138" s="1379" t="s">
        <v>24</v>
      </c>
      <c r="AG138" s="1379">
        <f>IF(X138&gt;=1,(AB138*12+AD138)-(X138*12+Z138)+1,"")</f>
        <v>10</v>
      </c>
      <c r="AH138" s="1381" t="s">
        <v>38</v>
      </c>
      <c r="AI138" s="1383" t="str">
        <f>'別紙様式2-3（６月以降分）'!AI138</f>
        <v/>
      </c>
      <c r="AJ138" s="1564" t="str">
        <f>'別紙様式2-3（６月以降分）'!AJ138</f>
        <v/>
      </c>
      <c r="AK138" s="1566">
        <f>'別紙様式2-3（６月以降分）'!AK138</f>
        <v>0</v>
      </c>
      <c r="AL138" s="1568" t="str">
        <f>IF('別紙様式2-3（６月以降分）'!AL138="","",'別紙様式2-3（６月以降分）'!AL138)</f>
        <v/>
      </c>
      <c r="AM138" s="1559">
        <f>'別紙様式2-3（６月以降分）'!AM138</f>
        <v>0</v>
      </c>
      <c r="AN138" s="1561" t="str">
        <f>IF('別紙様式2-3（６月以降分）'!AN138="","",'別紙様式2-3（６月以降分）'!AN138)</f>
        <v/>
      </c>
      <c r="AO138" s="1395" t="str">
        <f>IF('別紙様式2-3（６月以降分）'!AO138="","",'別紙様式2-3（６月以降分）'!AO138)</f>
        <v/>
      </c>
      <c r="AP138" s="1359" t="str">
        <f>IF('別紙様式2-3（６月以降分）'!AP138="","",'別紙様式2-3（６月以降分）'!AP138)</f>
        <v/>
      </c>
      <c r="AQ138" s="1395" t="str">
        <f>IF('別紙様式2-3（６月以降分）'!AQ138="","",'別紙様式2-3（６月以降分）'!AQ138)</f>
        <v/>
      </c>
      <c r="AR138" s="1535" t="str">
        <f>IF('別紙様式2-3（６月以降分）'!AR138="","",'別紙様式2-3（６月以降分）'!AR138)</f>
        <v/>
      </c>
      <c r="AS138" s="1555"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4"/>
      <c r="B139" s="1301"/>
      <c r="C139" s="1302"/>
      <c r="D139" s="1302"/>
      <c r="E139" s="1302"/>
      <c r="F139" s="1303"/>
      <c r="G139" s="1268"/>
      <c r="H139" s="1268"/>
      <c r="I139" s="1268"/>
      <c r="J139" s="1423"/>
      <c r="K139" s="1268"/>
      <c r="L139" s="1454"/>
      <c r="M139" s="1463"/>
      <c r="N139" s="1399" t="str">
        <f>IF('別紙様式2-2（４・５月分）'!Q108="","",'別紙様式2-2（４・５月分）'!Q108)</f>
        <v/>
      </c>
      <c r="O139" s="1426"/>
      <c r="P139" s="1432"/>
      <c r="Q139" s="1433"/>
      <c r="R139" s="1434"/>
      <c r="S139" s="1436"/>
      <c r="T139" s="1438"/>
      <c r="U139" s="1573"/>
      <c r="V139" s="1442"/>
      <c r="W139" s="1444"/>
      <c r="X139" s="1571"/>
      <c r="Y139" s="1380"/>
      <c r="Z139" s="1571"/>
      <c r="AA139" s="1380"/>
      <c r="AB139" s="1571"/>
      <c r="AC139" s="1380"/>
      <c r="AD139" s="1571"/>
      <c r="AE139" s="1380"/>
      <c r="AF139" s="1380"/>
      <c r="AG139" s="1380"/>
      <c r="AH139" s="1382"/>
      <c r="AI139" s="1384"/>
      <c r="AJ139" s="1565"/>
      <c r="AK139" s="1567"/>
      <c r="AL139" s="1569"/>
      <c r="AM139" s="1560"/>
      <c r="AN139" s="1562"/>
      <c r="AO139" s="1396"/>
      <c r="AP139" s="1563"/>
      <c r="AQ139" s="1396"/>
      <c r="AR139" s="1536"/>
      <c r="AS139" s="1556"/>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23"/>
      <c r="K140" s="1268"/>
      <c r="L140" s="1454"/>
      <c r="M140" s="1463"/>
      <c r="N140" s="1400"/>
      <c r="O140" s="1427"/>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57"/>
      <c r="V140" s="1413" t="str">
        <f>IFERROR(VLOOKUP(K138,【参考】数式用!$A$5:$AB$27,MATCH(U140,【参考】数式用!$B$4:$AB$4,0)+1,0),"")</f>
        <v/>
      </c>
      <c r="W140" s="1415" t="s">
        <v>19</v>
      </c>
      <c r="X140" s="1553"/>
      <c r="Y140" s="1365" t="s">
        <v>10</v>
      </c>
      <c r="Z140" s="1553"/>
      <c r="AA140" s="1365" t="s">
        <v>45</v>
      </c>
      <c r="AB140" s="1553"/>
      <c r="AC140" s="1365" t="s">
        <v>10</v>
      </c>
      <c r="AD140" s="1553"/>
      <c r="AE140" s="1365" t="s">
        <v>2188</v>
      </c>
      <c r="AF140" s="1365" t="s">
        <v>24</v>
      </c>
      <c r="AG140" s="1365" t="str">
        <f>IF(X140&gt;=1,(AB140*12+AD140)-(X140*12+Z140)+1,"")</f>
        <v/>
      </c>
      <c r="AH140" s="1367" t="s">
        <v>38</v>
      </c>
      <c r="AI140" s="1489" t="str">
        <f t="shared" ref="AI140" si="119">IFERROR(ROUNDDOWN(ROUND(L138*V140,0)*M138,0)*AG140,"")</f>
        <v/>
      </c>
      <c r="AJ140" s="1547" t="str">
        <f>IFERROR(ROUNDDOWN(ROUND((L138*(V140-AX138)),0)*M138,0)*AG140,"")</f>
        <v/>
      </c>
      <c r="AK140" s="1373"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9"/>
      <c r="AP140" s="1545"/>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5"/>
      <c r="B141" s="1419"/>
      <c r="C141" s="1420"/>
      <c r="D141" s="1420"/>
      <c r="E141" s="1420"/>
      <c r="F141" s="1421"/>
      <c r="G141" s="1269"/>
      <c r="H141" s="1269"/>
      <c r="I141" s="1269"/>
      <c r="J141" s="1424"/>
      <c r="K141" s="1269"/>
      <c r="L141" s="1455"/>
      <c r="M141" s="1464"/>
      <c r="N141" s="662" t="str">
        <f>IF('別紙様式2-2（４・５月分）'!Q109="","",'別紙様式2-2（４・５月分）'!Q109)</f>
        <v/>
      </c>
      <c r="O141" s="1428"/>
      <c r="P141" s="1402"/>
      <c r="Q141" s="1461"/>
      <c r="R141" s="1406"/>
      <c r="S141" s="1408"/>
      <c r="T141" s="1410"/>
      <c r="U141" s="1558"/>
      <c r="V141" s="1414"/>
      <c r="W141" s="1416"/>
      <c r="X141" s="1554"/>
      <c r="Y141" s="1366"/>
      <c r="Z141" s="1554"/>
      <c r="AA141" s="1366"/>
      <c r="AB141" s="1554"/>
      <c r="AC141" s="1366"/>
      <c r="AD141" s="1554"/>
      <c r="AE141" s="1366"/>
      <c r="AF141" s="1366"/>
      <c r="AG141" s="1366"/>
      <c r="AH141" s="1368"/>
      <c r="AI141" s="1490"/>
      <c r="AJ141" s="1548"/>
      <c r="AK141" s="1374"/>
      <c r="AL141" s="1550"/>
      <c r="AM141" s="1552"/>
      <c r="AN141" s="1544"/>
      <c r="AO141" s="1530"/>
      <c r="AP141" s="1546"/>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3">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2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25" t="str">
        <f>IF(SUM('別紙様式2-2（４・５月分）'!R110:R112)=0,"",SUM('別紙様式2-2（４・５月分）'!R110:R112))</f>
        <v/>
      </c>
      <c r="P142" s="1429" t="str">
        <f>IFERROR(VLOOKUP('別紙様式2-2（４・５月分）'!AR110,【参考】数式用!$AT$5:$AU$22,2,FALSE),"")</f>
        <v/>
      </c>
      <c r="Q142" s="1430"/>
      <c r="R142" s="1431"/>
      <c r="S142" s="1435" t="str">
        <f>IFERROR(VLOOKUP(K142,【参考】数式用!$A$5:$AB$27,MATCH(P142,【参考】数式用!$B$4:$AB$4,0)+1,0),"")</f>
        <v/>
      </c>
      <c r="T142" s="1437" t="s">
        <v>2275</v>
      </c>
      <c r="U142" s="1572" t="str">
        <f>IF('別紙様式2-3（６月以降分）'!U142="","",'別紙様式2-3（６月以降分）'!U142)</f>
        <v/>
      </c>
      <c r="V142" s="1441" t="str">
        <f>IFERROR(VLOOKUP(K142,【参考】数式用!$A$5:$AB$27,MATCH(U142,【参考】数式用!$B$4:$AB$4,0)+1,0),"")</f>
        <v/>
      </c>
      <c r="W142" s="1443" t="s">
        <v>19</v>
      </c>
      <c r="X142" s="1570">
        <f>'別紙様式2-3（６月以降分）'!X142</f>
        <v>6</v>
      </c>
      <c r="Y142" s="1379" t="s">
        <v>10</v>
      </c>
      <c r="Z142" s="1570">
        <f>'別紙様式2-3（６月以降分）'!Z142</f>
        <v>6</v>
      </c>
      <c r="AA142" s="1379" t="s">
        <v>45</v>
      </c>
      <c r="AB142" s="1570">
        <f>'別紙様式2-3（６月以降分）'!AB142</f>
        <v>7</v>
      </c>
      <c r="AC142" s="1379" t="s">
        <v>10</v>
      </c>
      <c r="AD142" s="1570">
        <f>'別紙様式2-3（６月以降分）'!AD142</f>
        <v>3</v>
      </c>
      <c r="AE142" s="1379" t="s">
        <v>2188</v>
      </c>
      <c r="AF142" s="1379" t="s">
        <v>24</v>
      </c>
      <c r="AG142" s="1379">
        <f>IF(X142&gt;=1,(AB142*12+AD142)-(X142*12+Z142)+1,"")</f>
        <v>10</v>
      </c>
      <c r="AH142" s="1381" t="s">
        <v>38</v>
      </c>
      <c r="AI142" s="1383" t="str">
        <f>'別紙様式2-3（６月以降分）'!AI142</f>
        <v/>
      </c>
      <c r="AJ142" s="1564" t="str">
        <f>'別紙様式2-3（６月以降分）'!AJ142</f>
        <v/>
      </c>
      <c r="AK142" s="1566">
        <f>'別紙様式2-3（６月以降分）'!AK142</f>
        <v>0</v>
      </c>
      <c r="AL142" s="1568" t="str">
        <f>IF('別紙様式2-3（６月以降分）'!AL142="","",'別紙様式2-3（６月以降分）'!AL142)</f>
        <v/>
      </c>
      <c r="AM142" s="1559">
        <f>'別紙様式2-3（６月以降分）'!AM142</f>
        <v>0</v>
      </c>
      <c r="AN142" s="1561" t="str">
        <f>IF('別紙様式2-3（６月以降分）'!AN142="","",'別紙様式2-3（６月以降分）'!AN142)</f>
        <v/>
      </c>
      <c r="AO142" s="1395" t="str">
        <f>IF('別紙様式2-3（６月以降分）'!AO142="","",'別紙様式2-3（６月以降分）'!AO142)</f>
        <v/>
      </c>
      <c r="AP142" s="1359" t="str">
        <f>IF('別紙様式2-3（６月以降分）'!AP142="","",'別紙様式2-3（６月以降分）'!AP142)</f>
        <v/>
      </c>
      <c r="AQ142" s="1395" t="str">
        <f>IF('別紙様式2-3（６月以降分）'!AQ142="","",'別紙様式2-3（６月以降分）'!AQ142)</f>
        <v/>
      </c>
      <c r="AR142" s="1535" t="str">
        <f>IF('別紙様式2-3（６月以降分）'!AR142="","",'別紙様式2-3（６月以降分）'!AR142)</f>
        <v/>
      </c>
      <c r="AS142" s="1555"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2" t="str">
        <f>IFERROR(VLOOKUP(K142,【参考】数式用!$AJ$2:$AK$24,2,FALSE),"")</f>
        <v/>
      </c>
      <c r="AZ142" s="596"/>
      <c r="BE142" s="440"/>
      <c r="BF142" s="1335" t="str">
        <f>G142</f>
        <v/>
      </c>
      <c r="BG142" s="1335"/>
      <c r="BH142" s="1335"/>
    </row>
    <row r="143" spans="1:60" ht="15" customHeight="1">
      <c r="A143" s="1314"/>
      <c r="B143" s="1301"/>
      <c r="C143" s="1302"/>
      <c r="D143" s="1302"/>
      <c r="E143" s="1302"/>
      <c r="F143" s="1303"/>
      <c r="G143" s="1268"/>
      <c r="H143" s="1268"/>
      <c r="I143" s="1268"/>
      <c r="J143" s="1423"/>
      <c r="K143" s="1268"/>
      <c r="L143" s="1454"/>
      <c r="M143" s="1456"/>
      <c r="N143" s="1399" t="str">
        <f>IF('別紙様式2-2（４・５月分）'!Q111="","",'別紙様式2-2（４・５月分）'!Q111)</f>
        <v/>
      </c>
      <c r="O143" s="1426"/>
      <c r="P143" s="1432"/>
      <c r="Q143" s="1433"/>
      <c r="R143" s="1434"/>
      <c r="S143" s="1436"/>
      <c r="T143" s="1438"/>
      <c r="U143" s="1573"/>
      <c r="V143" s="1442"/>
      <c r="W143" s="1444"/>
      <c r="X143" s="1571"/>
      <c r="Y143" s="1380"/>
      <c r="Z143" s="1571"/>
      <c r="AA143" s="1380"/>
      <c r="AB143" s="1571"/>
      <c r="AC143" s="1380"/>
      <c r="AD143" s="1571"/>
      <c r="AE143" s="1380"/>
      <c r="AF143" s="1380"/>
      <c r="AG143" s="1380"/>
      <c r="AH143" s="1382"/>
      <c r="AI143" s="1384"/>
      <c r="AJ143" s="1565"/>
      <c r="AK143" s="1567"/>
      <c r="AL143" s="1569"/>
      <c r="AM143" s="1560"/>
      <c r="AN143" s="1562"/>
      <c r="AO143" s="1396"/>
      <c r="AP143" s="1563"/>
      <c r="AQ143" s="1396"/>
      <c r="AR143" s="1536"/>
      <c r="AS143" s="1556"/>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23"/>
      <c r="K144" s="1268"/>
      <c r="L144" s="1454"/>
      <c r="M144" s="1456"/>
      <c r="N144" s="1400"/>
      <c r="O144" s="1427"/>
      <c r="P144" s="1401" t="s">
        <v>2196</v>
      </c>
      <c r="Q144" s="1460" t="str">
        <f>IFERROR(VLOOKUP('別紙様式2-2（４・５月分）'!AR110,【参考】数式用!$AT$5:$AV$22,3,FALSE),"")</f>
        <v/>
      </c>
      <c r="R144" s="1405" t="s">
        <v>2207</v>
      </c>
      <c r="S144" s="1445" t="str">
        <f>IFERROR(VLOOKUP(K142,【参考】数式用!$A$5:$AB$27,MATCH(Q144,【参考】数式用!$B$4:$AB$4,0)+1,0),"")</f>
        <v/>
      </c>
      <c r="T144" s="1409" t="s">
        <v>2285</v>
      </c>
      <c r="U144" s="1557"/>
      <c r="V144" s="1413" t="str">
        <f>IFERROR(VLOOKUP(K142,【参考】数式用!$A$5:$AB$27,MATCH(U144,【参考】数式用!$B$4:$AB$4,0)+1,0),"")</f>
        <v/>
      </c>
      <c r="W144" s="1415" t="s">
        <v>19</v>
      </c>
      <c r="X144" s="1553"/>
      <c r="Y144" s="1365" t="s">
        <v>10</v>
      </c>
      <c r="Z144" s="1553"/>
      <c r="AA144" s="1365" t="s">
        <v>45</v>
      </c>
      <c r="AB144" s="1553"/>
      <c r="AC144" s="1365" t="s">
        <v>10</v>
      </c>
      <c r="AD144" s="1553"/>
      <c r="AE144" s="1365" t="s">
        <v>2188</v>
      </c>
      <c r="AF144" s="1365" t="s">
        <v>24</v>
      </c>
      <c r="AG144" s="1365" t="str">
        <f>IF(X144&gt;=1,(AB144*12+AD144)-(X144*12+Z144)+1,"")</f>
        <v/>
      </c>
      <c r="AH144" s="1367" t="s">
        <v>38</v>
      </c>
      <c r="AI144" s="1489" t="str">
        <f t="shared" ref="AI144" si="123">IFERROR(ROUNDDOWN(ROUND(L142*V144,0)*M142,0)*AG144,"")</f>
        <v/>
      </c>
      <c r="AJ144" s="1547" t="str">
        <f>IFERROR(ROUNDDOWN(ROUND((L142*(V144-AX142)),0)*M142,0)*AG144,"")</f>
        <v/>
      </c>
      <c r="AK144" s="1373"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9"/>
      <c r="AP144" s="1545"/>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5"/>
      <c r="B145" s="1419"/>
      <c r="C145" s="1420"/>
      <c r="D145" s="1420"/>
      <c r="E145" s="1420"/>
      <c r="F145" s="1421"/>
      <c r="G145" s="1269"/>
      <c r="H145" s="1269"/>
      <c r="I145" s="1269"/>
      <c r="J145" s="1424"/>
      <c r="K145" s="1269"/>
      <c r="L145" s="1455"/>
      <c r="M145" s="1457"/>
      <c r="N145" s="662" t="str">
        <f>IF('別紙様式2-2（４・５月分）'!Q112="","",'別紙様式2-2（４・５月分）'!Q112)</f>
        <v/>
      </c>
      <c r="O145" s="1428"/>
      <c r="P145" s="1402"/>
      <c r="Q145" s="1461"/>
      <c r="R145" s="1406"/>
      <c r="S145" s="1408"/>
      <c r="T145" s="1410"/>
      <c r="U145" s="1558"/>
      <c r="V145" s="1414"/>
      <c r="W145" s="1416"/>
      <c r="X145" s="1554"/>
      <c r="Y145" s="1366"/>
      <c r="Z145" s="1554"/>
      <c r="AA145" s="1366"/>
      <c r="AB145" s="1554"/>
      <c r="AC145" s="1366"/>
      <c r="AD145" s="1554"/>
      <c r="AE145" s="1366"/>
      <c r="AF145" s="1366"/>
      <c r="AG145" s="1366"/>
      <c r="AH145" s="1368"/>
      <c r="AI145" s="1490"/>
      <c r="AJ145" s="1548"/>
      <c r="AK145" s="1374"/>
      <c r="AL145" s="1550"/>
      <c r="AM145" s="1552"/>
      <c r="AN145" s="1544"/>
      <c r="AO145" s="1530"/>
      <c r="AP145" s="1546"/>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2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25" t="str">
        <f>IF(SUM('別紙様式2-2（４・５月分）'!R113:R115)=0,"",SUM('別紙様式2-2（４・５月分）'!R113:R115))</f>
        <v/>
      </c>
      <c r="P146" s="1429" t="str">
        <f>IFERROR(VLOOKUP('別紙様式2-2（４・５月分）'!AR113,【参考】数式用!$AT$5:$AU$22,2,FALSE),"")</f>
        <v/>
      </c>
      <c r="Q146" s="1430"/>
      <c r="R146" s="1431"/>
      <c r="S146" s="1435" t="str">
        <f>IFERROR(VLOOKUP(K146,【参考】数式用!$A$5:$AB$27,MATCH(P146,【参考】数式用!$B$4:$AB$4,0)+1,0),"")</f>
        <v/>
      </c>
      <c r="T146" s="1437" t="s">
        <v>2275</v>
      </c>
      <c r="U146" s="1572" t="str">
        <f>IF('別紙様式2-3（６月以降分）'!U146="","",'別紙様式2-3（６月以降分）'!U146)</f>
        <v/>
      </c>
      <c r="V146" s="1441" t="str">
        <f>IFERROR(VLOOKUP(K146,【参考】数式用!$A$5:$AB$27,MATCH(U146,【参考】数式用!$B$4:$AB$4,0)+1,0),"")</f>
        <v/>
      </c>
      <c r="W146" s="1443" t="s">
        <v>19</v>
      </c>
      <c r="X146" s="1570">
        <f>'別紙様式2-3（６月以降分）'!X146</f>
        <v>6</v>
      </c>
      <c r="Y146" s="1379" t="s">
        <v>10</v>
      </c>
      <c r="Z146" s="1570">
        <f>'別紙様式2-3（６月以降分）'!Z146</f>
        <v>6</v>
      </c>
      <c r="AA146" s="1379" t="s">
        <v>45</v>
      </c>
      <c r="AB146" s="1570">
        <f>'別紙様式2-3（６月以降分）'!AB146</f>
        <v>7</v>
      </c>
      <c r="AC146" s="1379" t="s">
        <v>10</v>
      </c>
      <c r="AD146" s="1570">
        <f>'別紙様式2-3（６月以降分）'!AD146</f>
        <v>3</v>
      </c>
      <c r="AE146" s="1379" t="s">
        <v>2188</v>
      </c>
      <c r="AF146" s="1379" t="s">
        <v>24</v>
      </c>
      <c r="AG146" s="1379">
        <f>IF(X146&gt;=1,(AB146*12+AD146)-(X146*12+Z146)+1,"")</f>
        <v>10</v>
      </c>
      <c r="AH146" s="1381" t="s">
        <v>38</v>
      </c>
      <c r="AI146" s="1383" t="str">
        <f>'別紙様式2-3（６月以降分）'!AI146</f>
        <v/>
      </c>
      <c r="AJ146" s="1564" t="str">
        <f>'別紙様式2-3（６月以降分）'!AJ146</f>
        <v/>
      </c>
      <c r="AK146" s="1566">
        <f>'別紙様式2-3（６月以降分）'!AK146</f>
        <v>0</v>
      </c>
      <c r="AL146" s="1568" t="str">
        <f>IF('別紙様式2-3（６月以降分）'!AL146="","",'別紙様式2-3（６月以降分）'!AL146)</f>
        <v/>
      </c>
      <c r="AM146" s="1559">
        <f>'別紙様式2-3（６月以降分）'!AM146</f>
        <v>0</v>
      </c>
      <c r="AN146" s="1561" t="str">
        <f>IF('別紙様式2-3（６月以降分）'!AN146="","",'別紙様式2-3（６月以降分）'!AN146)</f>
        <v/>
      </c>
      <c r="AO146" s="1395" t="str">
        <f>IF('別紙様式2-3（６月以降分）'!AO146="","",'別紙様式2-3（６月以降分）'!AO146)</f>
        <v/>
      </c>
      <c r="AP146" s="1359" t="str">
        <f>IF('別紙様式2-3（６月以降分）'!AP146="","",'別紙様式2-3（６月以降分）'!AP146)</f>
        <v/>
      </c>
      <c r="AQ146" s="1395" t="str">
        <f>IF('別紙様式2-3（６月以降分）'!AQ146="","",'別紙様式2-3（６月以降分）'!AQ146)</f>
        <v/>
      </c>
      <c r="AR146" s="1535" t="str">
        <f>IF('別紙様式2-3（６月以降分）'!AR146="","",'別紙様式2-3（６月以降分）'!AR146)</f>
        <v/>
      </c>
      <c r="AS146" s="1555"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4"/>
      <c r="B147" s="1301"/>
      <c r="C147" s="1302"/>
      <c r="D147" s="1302"/>
      <c r="E147" s="1302"/>
      <c r="F147" s="1303"/>
      <c r="G147" s="1268"/>
      <c r="H147" s="1268"/>
      <c r="I147" s="1268"/>
      <c r="J147" s="1423"/>
      <c r="K147" s="1268"/>
      <c r="L147" s="1454"/>
      <c r="M147" s="1463"/>
      <c r="N147" s="1399" t="str">
        <f>IF('別紙様式2-2（４・５月分）'!Q114="","",'別紙様式2-2（４・５月分）'!Q114)</f>
        <v/>
      </c>
      <c r="O147" s="1426"/>
      <c r="P147" s="1432"/>
      <c r="Q147" s="1433"/>
      <c r="R147" s="1434"/>
      <c r="S147" s="1436"/>
      <c r="T147" s="1438"/>
      <c r="U147" s="1573"/>
      <c r="V147" s="1442"/>
      <c r="W147" s="1444"/>
      <c r="X147" s="1571"/>
      <c r="Y147" s="1380"/>
      <c r="Z147" s="1571"/>
      <c r="AA147" s="1380"/>
      <c r="AB147" s="1571"/>
      <c r="AC147" s="1380"/>
      <c r="AD147" s="1571"/>
      <c r="AE147" s="1380"/>
      <c r="AF147" s="1380"/>
      <c r="AG147" s="1380"/>
      <c r="AH147" s="1382"/>
      <c r="AI147" s="1384"/>
      <c r="AJ147" s="1565"/>
      <c r="AK147" s="1567"/>
      <c r="AL147" s="1569"/>
      <c r="AM147" s="1560"/>
      <c r="AN147" s="1562"/>
      <c r="AO147" s="1396"/>
      <c r="AP147" s="1563"/>
      <c r="AQ147" s="1396"/>
      <c r="AR147" s="1536"/>
      <c r="AS147" s="1556"/>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23"/>
      <c r="K148" s="1268"/>
      <c r="L148" s="1454"/>
      <c r="M148" s="1463"/>
      <c r="N148" s="1400"/>
      <c r="O148" s="1427"/>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57"/>
      <c r="V148" s="1413" t="str">
        <f>IFERROR(VLOOKUP(K146,【参考】数式用!$A$5:$AB$27,MATCH(U148,【参考】数式用!$B$4:$AB$4,0)+1,0),"")</f>
        <v/>
      </c>
      <c r="W148" s="1415" t="s">
        <v>19</v>
      </c>
      <c r="X148" s="1553"/>
      <c r="Y148" s="1365" t="s">
        <v>10</v>
      </c>
      <c r="Z148" s="1553"/>
      <c r="AA148" s="1365" t="s">
        <v>45</v>
      </c>
      <c r="AB148" s="1553"/>
      <c r="AC148" s="1365" t="s">
        <v>10</v>
      </c>
      <c r="AD148" s="1553"/>
      <c r="AE148" s="1365" t="s">
        <v>2188</v>
      </c>
      <c r="AF148" s="1365" t="s">
        <v>24</v>
      </c>
      <c r="AG148" s="1365" t="str">
        <f>IF(X148&gt;=1,(AB148*12+AD148)-(X148*12+Z148)+1,"")</f>
        <v/>
      </c>
      <c r="AH148" s="1367" t="s">
        <v>38</v>
      </c>
      <c r="AI148" s="1489" t="str">
        <f t="shared" ref="AI148" si="127">IFERROR(ROUNDDOWN(ROUND(L146*V148,0)*M146,0)*AG148,"")</f>
        <v/>
      </c>
      <c r="AJ148" s="1547" t="str">
        <f>IFERROR(ROUNDDOWN(ROUND((L146*(V148-AX146)),0)*M146,0)*AG148,"")</f>
        <v/>
      </c>
      <c r="AK148" s="1373"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9"/>
      <c r="AP148" s="1545"/>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5"/>
      <c r="B149" s="1419"/>
      <c r="C149" s="1420"/>
      <c r="D149" s="1420"/>
      <c r="E149" s="1420"/>
      <c r="F149" s="1421"/>
      <c r="G149" s="1269"/>
      <c r="H149" s="1269"/>
      <c r="I149" s="1269"/>
      <c r="J149" s="1424"/>
      <c r="K149" s="1269"/>
      <c r="L149" s="1455"/>
      <c r="M149" s="1464"/>
      <c r="N149" s="662" t="str">
        <f>IF('別紙様式2-2（４・５月分）'!Q115="","",'別紙様式2-2（４・５月分）'!Q115)</f>
        <v/>
      </c>
      <c r="O149" s="1428"/>
      <c r="P149" s="1402"/>
      <c r="Q149" s="1461"/>
      <c r="R149" s="1406"/>
      <c r="S149" s="1408"/>
      <c r="T149" s="1410"/>
      <c r="U149" s="1558"/>
      <c r="V149" s="1414"/>
      <c r="W149" s="1416"/>
      <c r="X149" s="1554"/>
      <c r="Y149" s="1366"/>
      <c r="Z149" s="1554"/>
      <c r="AA149" s="1366"/>
      <c r="AB149" s="1554"/>
      <c r="AC149" s="1366"/>
      <c r="AD149" s="1554"/>
      <c r="AE149" s="1366"/>
      <c r="AF149" s="1366"/>
      <c r="AG149" s="1366"/>
      <c r="AH149" s="1368"/>
      <c r="AI149" s="1490"/>
      <c r="AJ149" s="1548"/>
      <c r="AK149" s="1374"/>
      <c r="AL149" s="1550"/>
      <c r="AM149" s="1552"/>
      <c r="AN149" s="1544"/>
      <c r="AO149" s="1530"/>
      <c r="AP149" s="1546"/>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3">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2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25" t="str">
        <f>IF(SUM('別紙様式2-2（４・５月分）'!R116:R118)=0,"",SUM('別紙様式2-2（４・５月分）'!R116:R118))</f>
        <v/>
      </c>
      <c r="P150" s="1429" t="str">
        <f>IFERROR(VLOOKUP('別紙様式2-2（４・５月分）'!AR116,【参考】数式用!$AT$5:$AU$22,2,FALSE),"")</f>
        <v/>
      </c>
      <c r="Q150" s="1430"/>
      <c r="R150" s="1431"/>
      <c r="S150" s="1435" t="str">
        <f>IFERROR(VLOOKUP(K150,【参考】数式用!$A$5:$AB$27,MATCH(P150,【参考】数式用!$B$4:$AB$4,0)+1,0),"")</f>
        <v/>
      </c>
      <c r="T150" s="1437" t="s">
        <v>2275</v>
      </c>
      <c r="U150" s="1572" t="str">
        <f>IF('別紙様式2-3（６月以降分）'!U150="","",'別紙様式2-3（６月以降分）'!U150)</f>
        <v/>
      </c>
      <c r="V150" s="1441" t="str">
        <f>IFERROR(VLOOKUP(K150,【参考】数式用!$A$5:$AB$27,MATCH(U150,【参考】数式用!$B$4:$AB$4,0)+1,0),"")</f>
        <v/>
      </c>
      <c r="W150" s="1443" t="s">
        <v>19</v>
      </c>
      <c r="X150" s="1570">
        <f>'別紙様式2-3（６月以降分）'!X150</f>
        <v>6</v>
      </c>
      <c r="Y150" s="1379" t="s">
        <v>10</v>
      </c>
      <c r="Z150" s="1570">
        <f>'別紙様式2-3（６月以降分）'!Z150</f>
        <v>6</v>
      </c>
      <c r="AA150" s="1379" t="s">
        <v>45</v>
      </c>
      <c r="AB150" s="1570">
        <f>'別紙様式2-3（６月以降分）'!AB150</f>
        <v>7</v>
      </c>
      <c r="AC150" s="1379" t="s">
        <v>10</v>
      </c>
      <c r="AD150" s="1570">
        <f>'別紙様式2-3（６月以降分）'!AD150</f>
        <v>3</v>
      </c>
      <c r="AE150" s="1379" t="s">
        <v>2188</v>
      </c>
      <c r="AF150" s="1379" t="s">
        <v>24</v>
      </c>
      <c r="AG150" s="1379">
        <f>IF(X150&gt;=1,(AB150*12+AD150)-(X150*12+Z150)+1,"")</f>
        <v>10</v>
      </c>
      <c r="AH150" s="1381" t="s">
        <v>38</v>
      </c>
      <c r="AI150" s="1383" t="str">
        <f>'別紙様式2-3（６月以降分）'!AI150</f>
        <v/>
      </c>
      <c r="AJ150" s="1564" t="str">
        <f>'別紙様式2-3（６月以降分）'!AJ150</f>
        <v/>
      </c>
      <c r="AK150" s="1566">
        <f>'別紙様式2-3（６月以降分）'!AK150</f>
        <v>0</v>
      </c>
      <c r="AL150" s="1568" t="str">
        <f>IF('別紙様式2-3（６月以降分）'!AL150="","",'別紙様式2-3（６月以降分）'!AL150)</f>
        <v/>
      </c>
      <c r="AM150" s="1559">
        <f>'別紙様式2-3（６月以降分）'!AM150</f>
        <v>0</v>
      </c>
      <c r="AN150" s="1561" t="str">
        <f>IF('別紙様式2-3（６月以降分）'!AN150="","",'別紙様式2-3（６月以降分）'!AN150)</f>
        <v/>
      </c>
      <c r="AO150" s="1395" t="str">
        <f>IF('別紙様式2-3（６月以降分）'!AO150="","",'別紙様式2-3（６月以降分）'!AO150)</f>
        <v/>
      </c>
      <c r="AP150" s="1359" t="str">
        <f>IF('別紙様式2-3（６月以降分）'!AP150="","",'別紙様式2-3（６月以降分）'!AP150)</f>
        <v/>
      </c>
      <c r="AQ150" s="1395" t="str">
        <f>IF('別紙様式2-3（６月以降分）'!AQ150="","",'別紙様式2-3（６月以降分）'!AQ150)</f>
        <v/>
      </c>
      <c r="AR150" s="1535" t="str">
        <f>IF('別紙様式2-3（６月以降分）'!AR150="","",'別紙様式2-3（６月以降分）'!AR150)</f>
        <v/>
      </c>
      <c r="AS150" s="1555"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2" t="str">
        <f>IFERROR(VLOOKUP(K150,【参考】数式用!$AJ$2:$AK$24,2,FALSE),"")</f>
        <v/>
      </c>
      <c r="AZ150" s="596"/>
      <c r="BE150" s="440"/>
      <c r="BF150" s="1335" t="str">
        <f>G150</f>
        <v/>
      </c>
      <c r="BG150" s="1335"/>
      <c r="BH150" s="1335"/>
    </row>
    <row r="151" spans="1:60" ht="15" customHeight="1">
      <c r="A151" s="1314"/>
      <c r="B151" s="1301"/>
      <c r="C151" s="1302"/>
      <c r="D151" s="1302"/>
      <c r="E151" s="1302"/>
      <c r="F151" s="1303"/>
      <c r="G151" s="1268"/>
      <c r="H151" s="1268"/>
      <c r="I151" s="1268"/>
      <c r="J151" s="1423"/>
      <c r="K151" s="1268"/>
      <c r="L151" s="1454"/>
      <c r="M151" s="1456"/>
      <c r="N151" s="1399" t="str">
        <f>IF('別紙様式2-2（４・５月分）'!Q117="","",'別紙様式2-2（４・５月分）'!Q117)</f>
        <v/>
      </c>
      <c r="O151" s="1426"/>
      <c r="P151" s="1432"/>
      <c r="Q151" s="1433"/>
      <c r="R151" s="1434"/>
      <c r="S151" s="1436"/>
      <c r="T151" s="1438"/>
      <c r="U151" s="1573"/>
      <c r="V151" s="1442"/>
      <c r="W151" s="1444"/>
      <c r="X151" s="1571"/>
      <c r="Y151" s="1380"/>
      <c r="Z151" s="1571"/>
      <c r="AA151" s="1380"/>
      <c r="AB151" s="1571"/>
      <c r="AC151" s="1380"/>
      <c r="AD151" s="1571"/>
      <c r="AE151" s="1380"/>
      <c r="AF151" s="1380"/>
      <c r="AG151" s="1380"/>
      <c r="AH151" s="1382"/>
      <c r="AI151" s="1384"/>
      <c r="AJ151" s="1565"/>
      <c r="AK151" s="1567"/>
      <c r="AL151" s="1569"/>
      <c r="AM151" s="1560"/>
      <c r="AN151" s="1562"/>
      <c r="AO151" s="1396"/>
      <c r="AP151" s="1563"/>
      <c r="AQ151" s="1396"/>
      <c r="AR151" s="1536"/>
      <c r="AS151" s="1556"/>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23"/>
      <c r="K152" s="1268"/>
      <c r="L152" s="1454"/>
      <c r="M152" s="1456"/>
      <c r="N152" s="1400"/>
      <c r="O152" s="1427"/>
      <c r="P152" s="1401" t="s">
        <v>2196</v>
      </c>
      <c r="Q152" s="1460" t="str">
        <f>IFERROR(VLOOKUP('別紙様式2-2（４・５月分）'!AR116,【参考】数式用!$AT$5:$AV$22,3,FALSE),"")</f>
        <v/>
      </c>
      <c r="R152" s="1405" t="s">
        <v>2207</v>
      </c>
      <c r="S152" s="1445" t="str">
        <f>IFERROR(VLOOKUP(K150,【参考】数式用!$A$5:$AB$27,MATCH(Q152,【参考】数式用!$B$4:$AB$4,0)+1,0),"")</f>
        <v/>
      </c>
      <c r="T152" s="1409" t="s">
        <v>2285</v>
      </c>
      <c r="U152" s="1557"/>
      <c r="V152" s="1413" t="str">
        <f>IFERROR(VLOOKUP(K150,【参考】数式用!$A$5:$AB$27,MATCH(U152,【参考】数式用!$B$4:$AB$4,0)+1,0),"")</f>
        <v/>
      </c>
      <c r="W152" s="1415" t="s">
        <v>19</v>
      </c>
      <c r="X152" s="1553"/>
      <c r="Y152" s="1365" t="s">
        <v>10</v>
      </c>
      <c r="Z152" s="1553"/>
      <c r="AA152" s="1365" t="s">
        <v>45</v>
      </c>
      <c r="AB152" s="1553"/>
      <c r="AC152" s="1365" t="s">
        <v>10</v>
      </c>
      <c r="AD152" s="1553"/>
      <c r="AE152" s="1365" t="s">
        <v>2188</v>
      </c>
      <c r="AF152" s="1365" t="s">
        <v>24</v>
      </c>
      <c r="AG152" s="1365" t="str">
        <f>IF(X152&gt;=1,(AB152*12+AD152)-(X152*12+Z152)+1,"")</f>
        <v/>
      </c>
      <c r="AH152" s="1367" t="s">
        <v>38</v>
      </c>
      <c r="AI152" s="1489" t="str">
        <f t="shared" ref="AI152" si="131">IFERROR(ROUNDDOWN(ROUND(L150*V152,0)*M150,0)*AG152,"")</f>
        <v/>
      </c>
      <c r="AJ152" s="1547" t="str">
        <f>IFERROR(ROUNDDOWN(ROUND((L150*(V152-AX150)),0)*M150,0)*AG152,"")</f>
        <v/>
      </c>
      <c r="AK152" s="1373"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9"/>
      <c r="AP152" s="1545"/>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5"/>
      <c r="B153" s="1419"/>
      <c r="C153" s="1420"/>
      <c r="D153" s="1420"/>
      <c r="E153" s="1420"/>
      <c r="F153" s="1421"/>
      <c r="G153" s="1269"/>
      <c r="H153" s="1269"/>
      <c r="I153" s="1269"/>
      <c r="J153" s="1424"/>
      <c r="K153" s="1269"/>
      <c r="L153" s="1455"/>
      <c r="M153" s="1457"/>
      <c r="N153" s="662" t="str">
        <f>IF('別紙様式2-2（４・５月分）'!Q118="","",'別紙様式2-2（４・５月分）'!Q118)</f>
        <v/>
      </c>
      <c r="O153" s="1428"/>
      <c r="P153" s="1402"/>
      <c r="Q153" s="1461"/>
      <c r="R153" s="1406"/>
      <c r="S153" s="1408"/>
      <c r="T153" s="1410"/>
      <c r="U153" s="1558"/>
      <c r="V153" s="1414"/>
      <c r="W153" s="1416"/>
      <c r="X153" s="1554"/>
      <c r="Y153" s="1366"/>
      <c r="Z153" s="1554"/>
      <c r="AA153" s="1366"/>
      <c r="AB153" s="1554"/>
      <c r="AC153" s="1366"/>
      <c r="AD153" s="1554"/>
      <c r="AE153" s="1366"/>
      <c r="AF153" s="1366"/>
      <c r="AG153" s="1366"/>
      <c r="AH153" s="1368"/>
      <c r="AI153" s="1490"/>
      <c r="AJ153" s="1548"/>
      <c r="AK153" s="1374"/>
      <c r="AL153" s="1550"/>
      <c r="AM153" s="1552"/>
      <c r="AN153" s="1544"/>
      <c r="AO153" s="1530"/>
      <c r="AP153" s="1546"/>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2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25" t="str">
        <f>IF(SUM('別紙様式2-2（４・５月分）'!R119:R121)=0,"",SUM('別紙様式2-2（４・５月分）'!R119:R121))</f>
        <v/>
      </c>
      <c r="P154" s="1429" t="str">
        <f>IFERROR(VLOOKUP('別紙様式2-2（４・５月分）'!AR119,【参考】数式用!$AT$5:$AU$22,2,FALSE),"")</f>
        <v/>
      </c>
      <c r="Q154" s="1430"/>
      <c r="R154" s="1431"/>
      <c r="S154" s="1435" t="str">
        <f>IFERROR(VLOOKUP(K154,【参考】数式用!$A$5:$AB$27,MATCH(P154,【参考】数式用!$B$4:$AB$4,0)+1,0),"")</f>
        <v/>
      </c>
      <c r="T154" s="1437" t="s">
        <v>2275</v>
      </c>
      <c r="U154" s="1572" t="str">
        <f>IF('別紙様式2-3（６月以降分）'!U154="","",'別紙様式2-3（６月以降分）'!U154)</f>
        <v/>
      </c>
      <c r="V154" s="1441" t="str">
        <f>IFERROR(VLOOKUP(K154,【参考】数式用!$A$5:$AB$27,MATCH(U154,【参考】数式用!$B$4:$AB$4,0)+1,0),"")</f>
        <v/>
      </c>
      <c r="W154" s="1443" t="s">
        <v>19</v>
      </c>
      <c r="X154" s="1570">
        <f>'別紙様式2-3（６月以降分）'!X154</f>
        <v>6</v>
      </c>
      <c r="Y154" s="1379" t="s">
        <v>10</v>
      </c>
      <c r="Z154" s="1570">
        <f>'別紙様式2-3（６月以降分）'!Z154</f>
        <v>6</v>
      </c>
      <c r="AA154" s="1379" t="s">
        <v>45</v>
      </c>
      <c r="AB154" s="1570">
        <f>'別紙様式2-3（６月以降分）'!AB154</f>
        <v>7</v>
      </c>
      <c r="AC154" s="1379" t="s">
        <v>10</v>
      </c>
      <c r="AD154" s="1570">
        <f>'別紙様式2-3（６月以降分）'!AD154</f>
        <v>3</v>
      </c>
      <c r="AE154" s="1379" t="s">
        <v>2188</v>
      </c>
      <c r="AF154" s="1379" t="s">
        <v>24</v>
      </c>
      <c r="AG154" s="1379">
        <f>IF(X154&gt;=1,(AB154*12+AD154)-(X154*12+Z154)+1,"")</f>
        <v>10</v>
      </c>
      <c r="AH154" s="1381" t="s">
        <v>38</v>
      </c>
      <c r="AI154" s="1383" t="str">
        <f>'別紙様式2-3（６月以降分）'!AI154</f>
        <v/>
      </c>
      <c r="AJ154" s="1564" t="str">
        <f>'別紙様式2-3（６月以降分）'!AJ154</f>
        <v/>
      </c>
      <c r="AK154" s="1566">
        <f>'別紙様式2-3（６月以降分）'!AK154</f>
        <v>0</v>
      </c>
      <c r="AL154" s="1568" t="str">
        <f>IF('別紙様式2-3（６月以降分）'!AL154="","",'別紙様式2-3（６月以降分）'!AL154)</f>
        <v/>
      </c>
      <c r="AM154" s="1559">
        <f>'別紙様式2-3（６月以降分）'!AM154</f>
        <v>0</v>
      </c>
      <c r="AN154" s="1561" t="str">
        <f>IF('別紙様式2-3（６月以降分）'!AN154="","",'別紙様式2-3（６月以降分）'!AN154)</f>
        <v/>
      </c>
      <c r="AO154" s="1395" t="str">
        <f>IF('別紙様式2-3（６月以降分）'!AO154="","",'別紙様式2-3（６月以降分）'!AO154)</f>
        <v/>
      </c>
      <c r="AP154" s="1359" t="str">
        <f>IF('別紙様式2-3（６月以降分）'!AP154="","",'別紙様式2-3（６月以降分）'!AP154)</f>
        <v/>
      </c>
      <c r="AQ154" s="1395" t="str">
        <f>IF('別紙様式2-3（６月以降分）'!AQ154="","",'別紙様式2-3（６月以降分）'!AQ154)</f>
        <v/>
      </c>
      <c r="AR154" s="1535" t="str">
        <f>IF('別紙様式2-3（６月以降分）'!AR154="","",'別紙様式2-3（６月以降分）'!AR154)</f>
        <v/>
      </c>
      <c r="AS154" s="1555"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4"/>
      <c r="B155" s="1301"/>
      <c r="C155" s="1302"/>
      <c r="D155" s="1302"/>
      <c r="E155" s="1302"/>
      <c r="F155" s="1303"/>
      <c r="G155" s="1268"/>
      <c r="H155" s="1268"/>
      <c r="I155" s="1268"/>
      <c r="J155" s="1423"/>
      <c r="K155" s="1268"/>
      <c r="L155" s="1454"/>
      <c r="M155" s="1463"/>
      <c r="N155" s="1399" t="str">
        <f>IF('別紙様式2-2（４・５月分）'!Q120="","",'別紙様式2-2（４・５月分）'!Q120)</f>
        <v/>
      </c>
      <c r="O155" s="1426"/>
      <c r="P155" s="1432"/>
      <c r="Q155" s="1433"/>
      <c r="R155" s="1434"/>
      <c r="S155" s="1436"/>
      <c r="T155" s="1438"/>
      <c r="U155" s="1573"/>
      <c r="V155" s="1442"/>
      <c r="W155" s="1444"/>
      <c r="X155" s="1571"/>
      <c r="Y155" s="1380"/>
      <c r="Z155" s="1571"/>
      <c r="AA155" s="1380"/>
      <c r="AB155" s="1571"/>
      <c r="AC155" s="1380"/>
      <c r="AD155" s="1571"/>
      <c r="AE155" s="1380"/>
      <c r="AF155" s="1380"/>
      <c r="AG155" s="1380"/>
      <c r="AH155" s="1382"/>
      <c r="AI155" s="1384"/>
      <c r="AJ155" s="1565"/>
      <c r="AK155" s="1567"/>
      <c r="AL155" s="1569"/>
      <c r="AM155" s="1560"/>
      <c r="AN155" s="1562"/>
      <c r="AO155" s="1396"/>
      <c r="AP155" s="1563"/>
      <c r="AQ155" s="1396"/>
      <c r="AR155" s="1536"/>
      <c r="AS155" s="1556"/>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23"/>
      <c r="K156" s="1268"/>
      <c r="L156" s="1454"/>
      <c r="M156" s="1463"/>
      <c r="N156" s="1400"/>
      <c r="O156" s="1427"/>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57"/>
      <c r="V156" s="1413" t="str">
        <f>IFERROR(VLOOKUP(K154,【参考】数式用!$A$5:$AB$27,MATCH(U156,【参考】数式用!$B$4:$AB$4,0)+1,0),"")</f>
        <v/>
      </c>
      <c r="W156" s="1415" t="s">
        <v>19</v>
      </c>
      <c r="X156" s="1553"/>
      <c r="Y156" s="1365" t="s">
        <v>10</v>
      </c>
      <c r="Z156" s="1553"/>
      <c r="AA156" s="1365" t="s">
        <v>45</v>
      </c>
      <c r="AB156" s="1553"/>
      <c r="AC156" s="1365" t="s">
        <v>10</v>
      </c>
      <c r="AD156" s="1553"/>
      <c r="AE156" s="1365" t="s">
        <v>2188</v>
      </c>
      <c r="AF156" s="1365" t="s">
        <v>24</v>
      </c>
      <c r="AG156" s="1365" t="str">
        <f>IF(X156&gt;=1,(AB156*12+AD156)-(X156*12+Z156)+1,"")</f>
        <v/>
      </c>
      <c r="AH156" s="1367" t="s">
        <v>38</v>
      </c>
      <c r="AI156" s="1489" t="str">
        <f t="shared" ref="AI156" si="135">IFERROR(ROUNDDOWN(ROUND(L154*V156,0)*M154,0)*AG156,"")</f>
        <v/>
      </c>
      <c r="AJ156" s="1547" t="str">
        <f>IFERROR(ROUNDDOWN(ROUND((L154*(V156-AX154)),0)*M154,0)*AG156,"")</f>
        <v/>
      </c>
      <c r="AK156" s="1373"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9"/>
      <c r="AP156" s="1545"/>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5"/>
      <c r="B157" s="1419"/>
      <c r="C157" s="1420"/>
      <c r="D157" s="1420"/>
      <c r="E157" s="1420"/>
      <c r="F157" s="1421"/>
      <c r="G157" s="1269"/>
      <c r="H157" s="1269"/>
      <c r="I157" s="1269"/>
      <c r="J157" s="1424"/>
      <c r="K157" s="1269"/>
      <c r="L157" s="1455"/>
      <c r="M157" s="1464"/>
      <c r="N157" s="662" t="str">
        <f>IF('別紙様式2-2（４・５月分）'!Q121="","",'別紙様式2-2（４・５月分）'!Q121)</f>
        <v/>
      </c>
      <c r="O157" s="1428"/>
      <c r="P157" s="1402"/>
      <c r="Q157" s="1461"/>
      <c r="R157" s="1406"/>
      <c r="S157" s="1408"/>
      <c r="T157" s="1410"/>
      <c r="U157" s="1558"/>
      <c r="V157" s="1414"/>
      <c r="W157" s="1416"/>
      <c r="X157" s="1554"/>
      <c r="Y157" s="1366"/>
      <c r="Z157" s="1554"/>
      <c r="AA157" s="1366"/>
      <c r="AB157" s="1554"/>
      <c r="AC157" s="1366"/>
      <c r="AD157" s="1554"/>
      <c r="AE157" s="1366"/>
      <c r="AF157" s="1366"/>
      <c r="AG157" s="1366"/>
      <c r="AH157" s="1368"/>
      <c r="AI157" s="1490"/>
      <c r="AJ157" s="1548"/>
      <c r="AK157" s="1374"/>
      <c r="AL157" s="1550"/>
      <c r="AM157" s="1552"/>
      <c r="AN157" s="1544"/>
      <c r="AO157" s="1530"/>
      <c r="AP157" s="1546"/>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3">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2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25" t="str">
        <f>IF(SUM('別紙様式2-2（４・５月分）'!R122:R124)=0,"",SUM('別紙様式2-2（４・５月分）'!R122:R124))</f>
        <v/>
      </c>
      <c r="P158" s="1429" t="str">
        <f>IFERROR(VLOOKUP('別紙様式2-2（４・５月分）'!AR122,【参考】数式用!$AT$5:$AU$22,2,FALSE),"")</f>
        <v/>
      </c>
      <c r="Q158" s="1430"/>
      <c r="R158" s="1431"/>
      <c r="S158" s="1435" t="str">
        <f>IFERROR(VLOOKUP(K158,【参考】数式用!$A$5:$AB$27,MATCH(P158,【参考】数式用!$B$4:$AB$4,0)+1,0),"")</f>
        <v/>
      </c>
      <c r="T158" s="1437" t="s">
        <v>2275</v>
      </c>
      <c r="U158" s="1572" t="str">
        <f>IF('別紙様式2-3（６月以降分）'!U158="","",'別紙様式2-3（６月以降分）'!U158)</f>
        <v/>
      </c>
      <c r="V158" s="1441" t="str">
        <f>IFERROR(VLOOKUP(K158,【参考】数式用!$A$5:$AB$27,MATCH(U158,【参考】数式用!$B$4:$AB$4,0)+1,0),"")</f>
        <v/>
      </c>
      <c r="W158" s="1443" t="s">
        <v>19</v>
      </c>
      <c r="X158" s="1570">
        <f>'別紙様式2-3（６月以降分）'!X158</f>
        <v>6</v>
      </c>
      <c r="Y158" s="1379" t="s">
        <v>10</v>
      </c>
      <c r="Z158" s="1570">
        <f>'別紙様式2-3（６月以降分）'!Z158</f>
        <v>6</v>
      </c>
      <c r="AA158" s="1379" t="s">
        <v>45</v>
      </c>
      <c r="AB158" s="1570">
        <f>'別紙様式2-3（６月以降分）'!AB158</f>
        <v>7</v>
      </c>
      <c r="AC158" s="1379" t="s">
        <v>10</v>
      </c>
      <c r="AD158" s="1570">
        <f>'別紙様式2-3（６月以降分）'!AD158</f>
        <v>3</v>
      </c>
      <c r="AE158" s="1379" t="s">
        <v>2188</v>
      </c>
      <c r="AF158" s="1379" t="s">
        <v>24</v>
      </c>
      <c r="AG158" s="1379">
        <f>IF(X158&gt;=1,(AB158*12+AD158)-(X158*12+Z158)+1,"")</f>
        <v>10</v>
      </c>
      <c r="AH158" s="1381" t="s">
        <v>38</v>
      </c>
      <c r="AI158" s="1383" t="str">
        <f>'別紙様式2-3（６月以降分）'!AI158</f>
        <v/>
      </c>
      <c r="AJ158" s="1564" t="str">
        <f>'別紙様式2-3（６月以降分）'!AJ158</f>
        <v/>
      </c>
      <c r="AK158" s="1566">
        <f>'別紙様式2-3（６月以降分）'!AK158</f>
        <v>0</v>
      </c>
      <c r="AL158" s="1568" t="str">
        <f>IF('別紙様式2-3（６月以降分）'!AL158="","",'別紙様式2-3（６月以降分）'!AL158)</f>
        <v/>
      </c>
      <c r="AM158" s="1559">
        <f>'別紙様式2-3（６月以降分）'!AM158</f>
        <v>0</v>
      </c>
      <c r="AN158" s="1561" t="str">
        <f>IF('別紙様式2-3（６月以降分）'!AN158="","",'別紙様式2-3（６月以降分）'!AN158)</f>
        <v/>
      </c>
      <c r="AO158" s="1395" t="str">
        <f>IF('別紙様式2-3（６月以降分）'!AO158="","",'別紙様式2-3（６月以降分）'!AO158)</f>
        <v/>
      </c>
      <c r="AP158" s="1359" t="str">
        <f>IF('別紙様式2-3（６月以降分）'!AP158="","",'別紙様式2-3（６月以降分）'!AP158)</f>
        <v/>
      </c>
      <c r="AQ158" s="1395" t="str">
        <f>IF('別紙様式2-3（６月以降分）'!AQ158="","",'別紙様式2-3（６月以降分）'!AQ158)</f>
        <v/>
      </c>
      <c r="AR158" s="1535" t="str">
        <f>IF('別紙様式2-3（６月以降分）'!AR158="","",'別紙様式2-3（６月以降分）'!AR158)</f>
        <v/>
      </c>
      <c r="AS158" s="1555"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2" t="str">
        <f>IFERROR(VLOOKUP(K158,【参考】数式用!$AJ$2:$AK$24,2,FALSE),"")</f>
        <v/>
      </c>
      <c r="AZ158" s="596"/>
      <c r="BE158" s="440"/>
      <c r="BF158" s="1335" t="str">
        <f>G158</f>
        <v/>
      </c>
      <c r="BG158" s="1335"/>
      <c r="BH158" s="1335"/>
    </row>
    <row r="159" spans="1:60" ht="15" customHeight="1">
      <c r="A159" s="1314"/>
      <c r="B159" s="1301"/>
      <c r="C159" s="1302"/>
      <c r="D159" s="1302"/>
      <c r="E159" s="1302"/>
      <c r="F159" s="1303"/>
      <c r="G159" s="1268"/>
      <c r="H159" s="1268"/>
      <c r="I159" s="1268"/>
      <c r="J159" s="1423"/>
      <c r="K159" s="1268"/>
      <c r="L159" s="1454"/>
      <c r="M159" s="1456"/>
      <c r="N159" s="1399" t="str">
        <f>IF('別紙様式2-2（４・５月分）'!Q123="","",'別紙様式2-2（４・５月分）'!Q123)</f>
        <v/>
      </c>
      <c r="O159" s="1426"/>
      <c r="P159" s="1432"/>
      <c r="Q159" s="1433"/>
      <c r="R159" s="1434"/>
      <c r="S159" s="1436"/>
      <c r="T159" s="1438"/>
      <c r="U159" s="1573"/>
      <c r="V159" s="1442"/>
      <c r="W159" s="1444"/>
      <c r="X159" s="1571"/>
      <c r="Y159" s="1380"/>
      <c r="Z159" s="1571"/>
      <c r="AA159" s="1380"/>
      <c r="AB159" s="1571"/>
      <c r="AC159" s="1380"/>
      <c r="AD159" s="1571"/>
      <c r="AE159" s="1380"/>
      <c r="AF159" s="1380"/>
      <c r="AG159" s="1380"/>
      <c r="AH159" s="1382"/>
      <c r="AI159" s="1384"/>
      <c r="AJ159" s="1565"/>
      <c r="AK159" s="1567"/>
      <c r="AL159" s="1569"/>
      <c r="AM159" s="1560"/>
      <c r="AN159" s="1562"/>
      <c r="AO159" s="1396"/>
      <c r="AP159" s="1563"/>
      <c r="AQ159" s="1396"/>
      <c r="AR159" s="1536"/>
      <c r="AS159" s="1556"/>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23"/>
      <c r="K160" s="1268"/>
      <c r="L160" s="1454"/>
      <c r="M160" s="1456"/>
      <c r="N160" s="1400"/>
      <c r="O160" s="1427"/>
      <c r="P160" s="1401" t="s">
        <v>2196</v>
      </c>
      <c r="Q160" s="1460" t="str">
        <f>IFERROR(VLOOKUP('別紙様式2-2（４・５月分）'!AR122,【参考】数式用!$AT$5:$AV$22,3,FALSE),"")</f>
        <v/>
      </c>
      <c r="R160" s="1405" t="s">
        <v>2207</v>
      </c>
      <c r="S160" s="1445" t="str">
        <f>IFERROR(VLOOKUP(K158,【参考】数式用!$A$5:$AB$27,MATCH(Q160,【参考】数式用!$B$4:$AB$4,0)+1,0),"")</f>
        <v/>
      </c>
      <c r="T160" s="1409" t="s">
        <v>2285</v>
      </c>
      <c r="U160" s="1557"/>
      <c r="V160" s="1413" t="str">
        <f>IFERROR(VLOOKUP(K158,【参考】数式用!$A$5:$AB$27,MATCH(U160,【参考】数式用!$B$4:$AB$4,0)+1,0),"")</f>
        <v/>
      </c>
      <c r="W160" s="1415" t="s">
        <v>19</v>
      </c>
      <c r="X160" s="1553"/>
      <c r="Y160" s="1365" t="s">
        <v>10</v>
      </c>
      <c r="Z160" s="1553"/>
      <c r="AA160" s="1365" t="s">
        <v>45</v>
      </c>
      <c r="AB160" s="1553"/>
      <c r="AC160" s="1365" t="s">
        <v>10</v>
      </c>
      <c r="AD160" s="1553"/>
      <c r="AE160" s="1365" t="s">
        <v>2188</v>
      </c>
      <c r="AF160" s="1365" t="s">
        <v>24</v>
      </c>
      <c r="AG160" s="1365" t="str">
        <f>IF(X160&gt;=1,(AB160*12+AD160)-(X160*12+Z160)+1,"")</f>
        <v/>
      </c>
      <c r="AH160" s="1367" t="s">
        <v>38</v>
      </c>
      <c r="AI160" s="1489" t="str">
        <f t="shared" ref="AI160" si="139">IFERROR(ROUNDDOWN(ROUND(L158*V160,0)*M158,0)*AG160,"")</f>
        <v/>
      </c>
      <c r="AJ160" s="1547" t="str">
        <f>IFERROR(ROUNDDOWN(ROUND((L158*(V160-AX158)),0)*M158,0)*AG160,"")</f>
        <v/>
      </c>
      <c r="AK160" s="1373"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9"/>
      <c r="AP160" s="1545"/>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5"/>
      <c r="B161" s="1419"/>
      <c r="C161" s="1420"/>
      <c r="D161" s="1420"/>
      <c r="E161" s="1420"/>
      <c r="F161" s="1421"/>
      <c r="G161" s="1269"/>
      <c r="H161" s="1269"/>
      <c r="I161" s="1269"/>
      <c r="J161" s="1424"/>
      <c r="K161" s="1269"/>
      <c r="L161" s="1455"/>
      <c r="M161" s="1457"/>
      <c r="N161" s="662" t="str">
        <f>IF('別紙様式2-2（４・５月分）'!Q124="","",'別紙様式2-2（４・５月分）'!Q124)</f>
        <v/>
      </c>
      <c r="O161" s="1428"/>
      <c r="P161" s="1402"/>
      <c r="Q161" s="1461"/>
      <c r="R161" s="1406"/>
      <c r="S161" s="1408"/>
      <c r="T161" s="1410"/>
      <c r="U161" s="1558"/>
      <c r="V161" s="1414"/>
      <c r="W161" s="1416"/>
      <c r="X161" s="1554"/>
      <c r="Y161" s="1366"/>
      <c r="Z161" s="1554"/>
      <c r="AA161" s="1366"/>
      <c r="AB161" s="1554"/>
      <c r="AC161" s="1366"/>
      <c r="AD161" s="1554"/>
      <c r="AE161" s="1366"/>
      <c r="AF161" s="1366"/>
      <c r="AG161" s="1366"/>
      <c r="AH161" s="1368"/>
      <c r="AI161" s="1490"/>
      <c r="AJ161" s="1548"/>
      <c r="AK161" s="1374"/>
      <c r="AL161" s="1550"/>
      <c r="AM161" s="1552"/>
      <c r="AN161" s="1544"/>
      <c r="AO161" s="1530"/>
      <c r="AP161" s="1546"/>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2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25" t="str">
        <f>IF(SUM('別紙様式2-2（４・５月分）'!R125:R127)=0,"",SUM('別紙様式2-2（４・５月分）'!R125:R127))</f>
        <v/>
      </c>
      <c r="P162" s="1429" t="str">
        <f>IFERROR(VLOOKUP('別紙様式2-2（４・５月分）'!AR125,【参考】数式用!$AT$5:$AU$22,2,FALSE),"")</f>
        <v/>
      </c>
      <c r="Q162" s="1430"/>
      <c r="R162" s="1431"/>
      <c r="S162" s="1435" t="str">
        <f>IFERROR(VLOOKUP(K162,【参考】数式用!$A$5:$AB$27,MATCH(P162,【参考】数式用!$B$4:$AB$4,0)+1,0),"")</f>
        <v/>
      </c>
      <c r="T162" s="1437" t="s">
        <v>2275</v>
      </c>
      <c r="U162" s="1572" t="str">
        <f>IF('別紙様式2-3（６月以降分）'!U162="","",'別紙様式2-3（６月以降分）'!U162)</f>
        <v/>
      </c>
      <c r="V162" s="1441" t="str">
        <f>IFERROR(VLOOKUP(K162,【参考】数式用!$A$5:$AB$27,MATCH(U162,【参考】数式用!$B$4:$AB$4,0)+1,0),"")</f>
        <v/>
      </c>
      <c r="W162" s="1443" t="s">
        <v>19</v>
      </c>
      <c r="X162" s="1570">
        <f>'別紙様式2-3（６月以降分）'!X162</f>
        <v>6</v>
      </c>
      <c r="Y162" s="1379" t="s">
        <v>10</v>
      </c>
      <c r="Z162" s="1570">
        <f>'別紙様式2-3（６月以降分）'!Z162</f>
        <v>6</v>
      </c>
      <c r="AA162" s="1379" t="s">
        <v>45</v>
      </c>
      <c r="AB162" s="1570">
        <f>'別紙様式2-3（６月以降分）'!AB162</f>
        <v>7</v>
      </c>
      <c r="AC162" s="1379" t="s">
        <v>10</v>
      </c>
      <c r="AD162" s="1570">
        <f>'別紙様式2-3（６月以降分）'!AD162</f>
        <v>3</v>
      </c>
      <c r="AE162" s="1379" t="s">
        <v>2188</v>
      </c>
      <c r="AF162" s="1379" t="s">
        <v>24</v>
      </c>
      <c r="AG162" s="1379">
        <f>IF(X162&gt;=1,(AB162*12+AD162)-(X162*12+Z162)+1,"")</f>
        <v>10</v>
      </c>
      <c r="AH162" s="1381" t="s">
        <v>38</v>
      </c>
      <c r="AI162" s="1383" t="str">
        <f>'別紙様式2-3（６月以降分）'!AI162</f>
        <v/>
      </c>
      <c r="AJ162" s="1564" t="str">
        <f>'別紙様式2-3（６月以降分）'!AJ162</f>
        <v/>
      </c>
      <c r="AK162" s="1566">
        <f>'別紙様式2-3（６月以降分）'!AK162</f>
        <v>0</v>
      </c>
      <c r="AL162" s="1568" t="str">
        <f>IF('別紙様式2-3（６月以降分）'!AL162="","",'別紙様式2-3（６月以降分）'!AL162)</f>
        <v/>
      </c>
      <c r="AM162" s="1559">
        <f>'別紙様式2-3（６月以降分）'!AM162</f>
        <v>0</v>
      </c>
      <c r="AN162" s="1561" t="str">
        <f>IF('別紙様式2-3（６月以降分）'!AN162="","",'別紙様式2-3（６月以降分）'!AN162)</f>
        <v/>
      </c>
      <c r="AO162" s="1395" t="str">
        <f>IF('別紙様式2-3（６月以降分）'!AO162="","",'別紙様式2-3（６月以降分）'!AO162)</f>
        <v/>
      </c>
      <c r="AP162" s="1359" t="str">
        <f>IF('別紙様式2-3（６月以降分）'!AP162="","",'別紙様式2-3（６月以降分）'!AP162)</f>
        <v/>
      </c>
      <c r="AQ162" s="1395" t="str">
        <f>IF('別紙様式2-3（６月以降分）'!AQ162="","",'別紙様式2-3（６月以降分）'!AQ162)</f>
        <v/>
      </c>
      <c r="AR162" s="1535" t="str">
        <f>IF('別紙様式2-3（６月以降分）'!AR162="","",'別紙様式2-3（６月以降分）'!AR162)</f>
        <v/>
      </c>
      <c r="AS162" s="1555"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4"/>
      <c r="B163" s="1301"/>
      <c r="C163" s="1302"/>
      <c r="D163" s="1302"/>
      <c r="E163" s="1302"/>
      <c r="F163" s="1303"/>
      <c r="G163" s="1268"/>
      <c r="H163" s="1268"/>
      <c r="I163" s="1268"/>
      <c r="J163" s="1423"/>
      <c r="K163" s="1268"/>
      <c r="L163" s="1454"/>
      <c r="M163" s="1463"/>
      <c r="N163" s="1399" t="str">
        <f>IF('別紙様式2-2（４・５月分）'!Q126="","",'別紙様式2-2（４・５月分）'!Q126)</f>
        <v/>
      </c>
      <c r="O163" s="1426"/>
      <c r="P163" s="1432"/>
      <c r="Q163" s="1433"/>
      <c r="R163" s="1434"/>
      <c r="S163" s="1436"/>
      <c r="T163" s="1438"/>
      <c r="U163" s="1573"/>
      <c r="V163" s="1442"/>
      <c r="W163" s="1444"/>
      <c r="X163" s="1571"/>
      <c r="Y163" s="1380"/>
      <c r="Z163" s="1571"/>
      <c r="AA163" s="1380"/>
      <c r="AB163" s="1571"/>
      <c r="AC163" s="1380"/>
      <c r="AD163" s="1571"/>
      <c r="AE163" s="1380"/>
      <c r="AF163" s="1380"/>
      <c r="AG163" s="1380"/>
      <c r="AH163" s="1382"/>
      <c r="AI163" s="1384"/>
      <c r="AJ163" s="1565"/>
      <c r="AK163" s="1567"/>
      <c r="AL163" s="1569"/>
      <c r="AM163" s="1560"/>
      <c r="AN163" s="1562"/>
      <c r="AO163" s="1396"/>
      <c r="AP163" s="1563"/>
      <c r="AQ163" s="1396"/>
      <c r="AR163" s="1536"/>
      <c r="AS163" s="1556"/>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23"/>
      <c r="K164" s="1268"/>
      <c r="L164" s="1454"/>
      <c r="M164" s="1463"/>
      <c r="N164" s="1400"/>
      <c r="O164" s="1427"/>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57"/>
      <c r="V164" s="1413" t="str">
        <f>IFERROR(VLOOKUP(K162,【参考】数式用!$A$5:$AB$27,MATCH(U164,【参考】数式用!$B$4:$AB$4,0)+1,0),"")</f>
        <v/>
      </c>
      <c r="W164" s="1415" t="s">
        <v>19</v>
      </c>
      <c r="X164" s="1553"/>
      <c r="Y164" s="1365" t="s">
        <v>10</v>
      </c>
      <c r="Z164" s="1553"/>
      <c r="AA164" s="1365" t="s">
        <v>45</v>
      </c>
      <c r="AB164" s="1553"/>
      <c r="AC164" s="1365" t="s">
        <v>10</v>
      </c>
      <c r="AD164" s="1553"/>
      <c r="AE164" s="1365" t="s">
        <v>2188</v>
      </c>
      <c r="AF164" s="1365" t="s">
        <v>24</v>
      </c>
      <c r="AG164" s="1365" t="str">
        <f>IF(X164&gt;=1,(AB164*12+AD164)-(X164*12+Z164)+1,"")</f>
        <v/>
      </c>
      <c r="AH164" s="1367" t="s">
        <v>38</v>
      </c>
      <c r="AI164" s="1489" t="str">
        <f t="shared" ref="AI164" si="143">IFERROR(ROUNDDOWN(ROUND(L162*V164,0)*M162,0)*AG164,"")</f>
        <v/>
      </c>
      <c r="AJ164" s="1547" t="str">
        <f>IFERROR(ROUNDDOWN(ROUND((L162*(V164-AX162)),0)*M162,0)*AG164,"")</f>
        <v/>
      </c>
      <c r="AK164" s="1373"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9"/>
      <c r="AP164" s="1545"/>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5"/>
      <c r="B165" s="1419"/>
      <c r="C165" s="1420"/>
      <c r="D165" s="1420"/>
      <c r="E165" s="1420"/>
      <c r="F165" s="1421"/>
      <c r="G165" s="1269"/>
      <c r="H165" s="1269"/>
      <c r="I165" s="1269"/>
      <c r="J165" s="1424"/>
      <c r="K165" s="1269"/>
      <c r="L165" s="1455"/>
      <c r="M165" s="1464"/>
      <c r="N165" s="662" t="str">
        <f>IF('別紙様式2-2（４・５月分）'!Q127="","",'別紙様式2-2（４・５月分）'!Q127)</f>
        <v/>
      </c>
      <c r="O165" s="1428"/>
      <c r="P165" s="1402"/>
      <c r="Q165" s="1461"/>
      <c r="R165" s="1406"/>
      <c r="S165" s="1408"/>
      <c r="T165" s="1410"/>
      <c r="U165" s="1558"/>
      <c r="V165" s="1414"/>
      <c r="W165" s="1416"/>
      <c r="X165" s="1554"/>
      <c r="Y165" s="1366"/>
      <c r="Z165" s="1554"/>
      <c r="AA165" s="1366"/>
      <c r="AB165" s="1554"/>
      <c r="AC165" s="1366"/>
      <c r="AD165" s="1554"/>
      <c r="AE165" s="1366"/>
      <c r="AF165" s="1366"/>
      <c r="AG165" s="1366"/>
      <c r="AH165" s="1368"/>
      <c r="AI165" s="1490"/>
      <c r="AJ165" s="1548"/>
      <c r="AK165" s="1374"/>
      <c r="AL165" s="1550"/>
      <c r="AM165" s="1552"/>
      <c r="AN165" s="1544"/>
      <c r="AO165" s="1530"/>
      <c r="AP165" s="1546"/>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3">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2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25" t="str">
        <f>IF(SUM('別紙様式2-2（４・５月分）'!R128:R130)=0,"",SUM('別紙様式2-2（４・５月分）'!R128:R130))</f>
        <v/>
      </c>
      <c r="P166" s="1429" t="str">
        <f>IFERROR(VLOOKUP('別紙様式2-2（４・５月分）'!AR128,【参考】数式用!$AT$5:$AU$22,2,FALSE),"")</f>
        <v/>
      </c>
      <c r="Q166" s="1430"/>
      <c r="R166" s="1431"/>
      <c r="S166" s="1435" t="str">
        <f>IFERROR(VLOOKUP(K166,【参考】数式用!$A$5:$AB$27,MATCH(P166,【参考】数式用!$B$4:$AB$4,0)+1,0),"")</f>
        <v/>
      </c>
      <c r="T166" s="1437" t="s">
        <v>2275</v>
      </c>
      <c r="U166" s="1572" t="str">
        <f>IF('別紙様式2-3（６月以降分）'!U166="","",'別紙様式2-3（６月以降分）'!U166)</f>
        <v/>
      </c>
      <c r="V166" s="1441" t="str">
        <f>IFERROR(VLOOKUP(K166,【参考】数式用!$A$5:$AB$27,MATCH(U166,【参考】数式用!$B$4:$AB$4,0)+1,0),"")</f>
        <v/>
      </c>
      <c r="W166" s="1443" t="s">
        <v>19</v>
      </c>
      <c r="X166" s="1570">
        <f>'別紙様式2-3（６月以降分）'!X166</f>
        <v>6</v>
      </c>
      <c r="Y166" s="1379" t="s">
        <v>10</v>
      </c>
      <c r="Z166" s="1570">
        <f>'別紙様式2-3（６月以降分）'!Z166</f>
        <v>6</v>
      </c>
      <c r="AA166" s="1379" t="s">
        <v>45</v>
      </c>
      <c r="AB166" s="1570">
        <f>'別紙様式2-3（６月以降分）'!AB166</f>
        <v>7</v>
      </c>
      <c r="AC166" s="1379" t="s">
        <v>10</v>
      </c>
      <c r="AD166" s="1570">
        <f>'別紙様式2-3（６月以降分）'!AD166</f>
        <v>3</v>
      </c>
      <c r="AE166" s="1379" t="s">
        <v>2188</v>
      </c>
      <c r="AF166" s="1379" t="s">
        <v>24</v>
      </c>
      <c r="AG166" s="1379">
        <f>IF(X166&gt;=1,(AB166*12+AD166)-(X166*12+Z166)+1,"")</f>
        <v>10</v>
      </c>
      <c r="AH166" s="1381" t="s">
        <v>38</v>
      </c>
      <c r="AI166" s="1383" t="str">
        <f>'別紙様式2-3（６月以降分）'!AI166</f>
        <v/>
      </c>
      <c r="AJ166" s="1564" t="str">
        <f>'別紙様式2-3（６月以降分）'!AJ166</f>
        <v/>
      </c>
      <c r="AK166" s="1566">
        <f>'別紙様式2-3（６月以降分）'!AK166</f>
        <v>0</v>
      </c>
      <c r="AL166" s="1568" t="str">
        <f>IF('別紙様式2-3（６月以降分）'!AL166="","",'別紙様式2-3（６月以降分）'!AL166)</f>
        <v/>
      </c>
      <c r="AM166" s="1559">
        <f>'別紙様式2-3（６月以降分）'!AM166</f>
        <v>0</v>
      </c>
      <c r="AN166" s="1561" t="str">
        <f>IF('別紙様式2-3（６月以降分）'!AN166="","",'別紙様式2-3（６月以降分）'!AN166)</f>
        <v/>
      </c>
      <c r="AO166" s="1395" t="str">
        <f>IF('別紙様式2-3（６月以降分）'!AO166="","",'別紙様式2-3（６月以降分）'!AO166)</f>
        <v/>
      </c>
      <c r="AP166" s="1359" t="str">
        <f>IF('別紙様式2-3（６月以降分）'!AP166="","",'別紙様式2-3（６月以降分）'!AP166)</f>
        <v/>
      </c>
      <c r="AQ166" s="1395" t="str">
        <f>IF('別紙様式2-3（６月以降分）'!AQ166="","",'別紙様式2-3（６月以降分）'!AQ166)</f>
        <v/>
      </c>
      <c r="AR166" s="1535" t="str">
        <f>IF('別紙様式2-3（６月以降分）'!AR166="","",'別紙様式2-3（６月以降分）'!AR166)</f>
        <v/>
      </c>
      <c r="AS166" s="1555"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2" t="str">
        <f>IFERROR(VLOOKUP(K166,【参考】数式用!$AJ$2:$AK$24,2,FALSE),"")</f>
        <v/>
      </c>
      <c r="AZ166" s="596"/>
      <c r="BE166" s="440"/>
      <c r="BF166" s="1335" t="str">
        <f>G166</f>
        <v/>
      </c>
      <c r="BG166" s="1335"/>
      <c r="BH166" s="1335"/>
    </row>
    <row r="167" spans="1:60" ht="15" customHeight="1">
      <c r="A167" s="1314"/>
      <c r="B167" s="1301"/>
      <c r="C167" s="1302"/>
      <c r="D167" s="1302"/>
      <c r="E167" s="1302"/>
      <c r="F167" s="1303"/>
      <c r="G167" s="1268"/>
      <c r="H167" s="1268"/>
      <c r="I167" s="1268"/>
      <c r="J167" s="1423"/>
      <c r="K167" s="1268"/>
      <c r="L167" s="1454"/>
      <c r="M167" s="1456"/>
      <c r="N167" s="1399" t="str">
        <f>IF('別紙様式2-2（４・５月分）'!Q129="","",'別紙様式2-2（４・５月分）'!Q129)</f>
        <v/>
      </c>
      <c r="O167" s="1426"/>
      <c r="P167" s="1432"/>
      <c r="Q167" s="1433"/>
      <c r="R167" s="1434"/>
      <c r="S167" s="1436"/>
      <c r="T167" s="1438"/>
      <c r="U167" s="1573"/>
      <c r="V167" s="1442"/>
      <c r="W167" s="1444"/>
      <c r="X167" s="1571"/>
      <c r="Y167" s="1380"/>
      <c r="Z167" s="1571"/>
      <c r="AA167" s="1380"/>
      <c r="AB167" s="1571"/>
      <c r="AC167" s="1380"/>
      <c r="AD167" s="1571"/>
      <c r="AE167" s="1380"/>
      <c r="AF167" s="1380"/>
      <c r="AG167" s="1380"/>
      <c r="AH167" s="1382"/>
      <c r="AI167" s="1384"/>
      <c r="AJ167" s="1565"/>
      <c r="AK167" s="1567"/>
      <c r="AL167" s="1569"/>
      <c r="AM167" s="1560"/>
      <c r="AN167" s="1562"/>
      <c r="AO167" s="1396"/>
      <c r="AP167" s="1563"/>
      <c r="AQ167" s="1396"/>
      <c r="AR167" s="1536"/>
      <c r="AS167" s="1556"/>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23"/>
      <c r="K168" s="1268"/>
      <c r="L168" s="1454"/>
      <c r="M168" s="1456"/>
      <c r="N168" s="1400"/>
      <c r="O168" s="1427"/>
      <c r="P168" s="1401" t="s">
        <v>2196</v>
      </c>
      <c r="Q168" s="1460" t="str">
        <f>IFERROR(VLOOKUP('別紙様式2-2（４・５月分）'!AR128,【参考】数式用!$AT$5:$AV$22,3,FALSE),"")</f>
        <v/>
      </c>
      <c r="R168" s="1405" t="s">
        <v>2207</v>
      </c>
      <c r="S168" s="1445" t="str">
        <f>IFERROR(VLOOKUP(K166,【参考】数式用!$A$5:$AB$27,MATCH(Q168,【参考】数式用!$B$4:$AB$4,0)+1,0),"")</f>
        <v/>
      </c>
      <c r="T168" s="1409" t="s">
        <v>2285</v>
      </c>
      <c r="U168" s="1557"/>
      <c r="V168" s="1413" t="str">
        <f>IFERROR(VLOOKUP(K166,【参考】数式用!$A$5:$AB$27,MATCH(U168,【参考】数式用!$B$4:$AB$4,0)+1,0),"")</f>
        <v/>
      </c>
      <c r="W168" s="1415" t="s">
        <v>19</v>
      </c>
      <c r="X168" s="1553"/>
      <c r="Y168" s="1365" t="s">
        <v>10</v>
      </c>
      <c r="Z168" s="1553"/>
      <c r="AA168" s="1365" t="s">
        <v>45</v>
      </c>
      <c r="AB168" s="1553"/>
      <c r="AC168" s="1365" t="s">
        <v>10</v>
      </c>
      <c r="AD168" s="1553"/>
      <c r="AE168" s="1365" t="s">
        <v>2188</v>
      </c>
      <c r="AF168" s="1365" t="s">
        <v>24</v>
      </c>
      <c r="AG168" s="1365" t="str">
        <f>IF(X168&gt;=1,(AB168*12+AD168)-(X168*12+Z168)+1,"")</f>
        <v/>
      </c>
      <c r="AH168" s="1367" t="s">
        <v>38</v>
      </c>
      <c r="AI168" s="1489" t="str">
        <f t="shared" ref="AI168" si="147">IFERROR(ROUNDDOWN(ROUND(L166*V168,0)*M166,0)*AG168,"")</f>
        <v/>
      </c>
      <c r="AJ168" s="1547" t="str">
        <f>IFERROR(ROUNDDOWN(ROUND((L166*(V168-AX166)),0)*M166,0)*AG168,"")</f>
        <v/>
      </c>
      <c r="AK168" s="1373"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9"/>
      <c r="AP168" s="1545"/>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5"/>
      <c r="B169" s="1419"/>
      <c r="C169" s="1420"/>
      <c r="D169" s="1420"/>
      <c r="E169" s="1420"/>
      <c r="F169" s="1421"/>
      <c r="G169" s="1269"/>
      <c r="H169" s="1269"/>
      <c r="I169" s="1269"/>
      <c r="J169" s="1424"/>
      <c r="K169" s="1269"/>
      <c r="L169" s="1455"/>
      <c r="M169" s="1457"/>
      <c r="N169" s="662" t="str">
        <f>IF('別紙様式2-2（４・５月分）'!Q130="","",'別紙様式2-2（４・５月分）'!Q130)</f>
        <v/>
      </c>
      <c r="O169" s="1428"/>
      <c r="P169" s="1402"/>
      <c r="Q169" s="1461"/>
      <c r="R169" s="1406"/>
      <c r="S169" s="1408"/>
      <c r="T169" s="1410"/>
      <c r="U169" s="1558"/>
      <c r="V169" s="1414"/>
      <c r="W169" s="1416"/>
      <c r="X169" s="1554"/>
      <c r="Y169" s="1366"/>
      <c r="Z169" s="1554"/>
      <c r="AA169" s="1366"/>
      <c r="AB169" s="1554"/>
      <c r="AC169" s="1366"/>
      <c r="AD169" s="1554"/>
      <c r="AE169" s="1366"/>
      <c r="AF169" s="1366"/>
      <c r="AG169" s="1366"/>
      <c r="AH169" s="1368"/>
      <c r="AI169" s="1490"/>
      <c r="AJ169" s="1548"/>
      <c r="AK169" s="1374"/>
      <c r="AL169" s="1550"/>
      <c r="AM169" s="1552"/>
      <c r="AN169" s="1544"/>
      <c r="AO169" s="1530"/>
      <c r="AP169" s="1546"/>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2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25" t="str">
        <f>IF(SUM('別紙様式2-2（４・５月分）'!R131:R133)=0,"",SUM('別紙様式2-2（４・５月分）'!R131:R133))</f>
        <v/>
      </c>
      <c r="P170" s="1429" t="str">
        <f>IFERROR(VLOOKUP('別紙様式2-2（４・５月分）'!AR131,【参考】数式用!$AT$5:$AU$22,2,FALSE),"")</f>
        <v/>
      </c>
      <c r="Q170" s="1430"/>
      <c r="R170" s="1431"/>
      <c r="S170" s="1435" t="str">
        <f>IFERROR(VLOOKUP(K170,【参考】数式用!$A$5:$AB$27,MATCH(P170,【参考】数式用!$B$4:$AB$4,0)+1,0),"")</f>
        <v/>
      </c>
      <c r="T170" s="1437" t="s">
        <v>2275</v>
      </c>
      <c r="U170" s="1572" t="str">
        <f>IF('別紙様式2-3（６月以降分）'!U170="","",'別紙様式2-3（６月以降分）'!U170)</f>
        <v/>
      </c>
      <c r="V170" s="1441" t="str">
        <f>IFERROR(VLOOKUP(K170,【参考】数式用!$A$5:$AB$27,MATCH(U170,【参考】数式用!$B$4:$AB$4,0)+1,0),"")</f>
        <v/>
      </c>
      <c r="W170" s="1443" t="s">
        <v>19</v>
      </c>
      <c r="X170" s="1570">
        <f>'別紙様式2-3（６月以降分）'!X170</f>
        <v>6</v>
      </c>
      <c r="Y170" s="1379" t="s">
        <v>10</v>
      </c>
      <c r="Z170" s="1570">
        <f>'別紙様式2-3（６月以降分）'!Z170</f>
        <v>6</v>
      </c>
      <c r="AA170" s="1379" t="s">
        <v>45</v>
      </c>
      <c r="AB170" s="1570">
        <f>'別紙様式2-3（６月以降分）'!AB170</f>
        <v>7</v>
      </c>
      <c r="AC170" s="1379" t="s">
        <v>10</v>
      </c>
      <c r="AD170" s="1570">
        <f>'別紙様式2-3（６月以降分）'!AD170</f>
        <v>3</v>
      </c>
      <c r="AE170" s="1379" t="s">
        <v>2188</v>
      </c>
      <c r="AF170" s="1379" t="s">
        <v>24</v>
      </c>
      <c r="AG170" s="1379">
        <f>IF(X170&gt;=1,(AB170*12+AD170)-(X170*12+Z170)+1,"")</f>
        <v>10</v>
      </c>
      <c r="AH170" s="1381" t="s">
        <v>38</v>
      </c>
      <c r="AI170" s="1383" t="str">
        <f>'別紙様式2-3（６月以降分）'!AI170</f>
        <v/>
      </c>
      <c r="AJ170" s="1564" t="str">
        <f>'別紙様式2-3（６月以降分）'!AJ170</f>
        <v/>
      </c>
      <c r="AK170" s="1566">
        <f>'別紙様式2-3（６月以降分）'!AK170</f>
        <v>0</v>
      </c>
      <c r="AL170" s="1568" t="str">
        <f>IF('別紙様式2-3（６月以降分）'!AL170="","",'別紙様式2-3（６月以降分）'!AL170)</f>
        <v/>
      </c>
      <c r="AM170" s="1559">
        <f>'別紙様式2-3（６月以降分）'!AM170</f>
        <v>0</v>
      </c>
      <c r="AN170" s="1561" t="str">
        <f>IF('別紙様式2-3（６月以降分）'!AN170="","",'別紙様式2-3（６月以降分）'!AN170)</f>
        <v/>
      </c>
      <c r="AO170" s="1395" t="str">
        <f>IF('別紙様式2-3（６月以降分）'!AO170="","",'別紙様式2-3（６月以降分）'!AO170)</f>
        <v/>
      </c>
      <c r="AP170" s="1359" t="str">
        <f>IF('別紙様式2-3（６月以降分）'!AP170="","",'別紙様式2-3（６月以降分）'!AP170)</f>
        <v/>
      </c>
      <c r="AQ170" s="1395" t="str">
        <f>IF('別紙様式2-3（６月以降分）'!AQ170="","",'別紙様式2-3（６月以降分）'!AQ170)</f>
        <v/>
      </c>
      <c r="AR170" s="1535" t="str">
        <f>IF('別紙様式2-3（６月以降分）'!AR170="","",'別紙様式2-3（６月以降分）'!AR170)</f>
        <v/>
      </c>
      <c r="AS170" s="1555"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4"/>
      <c r="B171" s="1301"/>
      <c r="C171" s="1302"/>
      <c r="D171" s="1302"/>
      <c r="E171" s="1302"/>
      <c r="F171" s="1303"/>
      <c r="G171" s="1268"/>
      <c r="H171" s="1268"/>
      <c r="I171" s="1268"/>
      <c r="J171" s="1423"/>
      <c r="K171" s="1268"/>
      <c r="L171" s="1454"/>
      <c r="M171" s="1456"/>
      <c r="N171" s="1399" t="str">
        <f>IF('別紙様式2-2（４・５月分）'!Q132="","",'別紙様式2-2（４・５月分）'!Q132)</f>
        <v/>
      </c>
      <c r="O171" s="1426"/>
      <c r="P171" s="1432"/>
      <c r="Q171" s="1433"/>
      <c r="R171" s="1434"/>
      <c r="S171" s="1436"/>
      <c r="T171" s="1438"/>
      <c r="U171" s="1573"/>
      <c r="V171" s="1442"/>
      <c r="W171" s="1444"/>
      <c r="X171" s="1571"/>
      <c r="Y171" s="1380"/>
      <c r="Z171" s="1571"/>
      <c r="AA171" s="1380"/>
      <c r="AB171" s="1571"/>
      <c r="AC171" s="1380"/>
      <c r="AD171" s="1571"/>
      <c r="AE171" s="1380"/>
      <c r="AF171" s="1380"/>
      <c r="AG171" s="1380"/>
      <c r="AH171" s="1382"/>
      <c r="AI171" s="1384"/>
      <c r="AJ171" s="1565"/>
      <c r="AK171" s="1567"/>
      <c r="AL171" s="1569"/>
      <c r="AM171" s="1560"/>
      <c r="AN171" s="1562"/>
      <c r="AO171" s="1396"/>
      <c r="AP171" s="1563"/>
      <c r="AQ171" s="1396"/>
      <c r="AR171" s="1536"/>
      <c r="AS171" s="1556"/>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23"/>
      <c r="K172" s="1268"/>
      <c r="L172" s="1454"/>
      <c r="M172" s="1456"/>
      <c r="N172" s="1400"/>
      <c r="O172" s="1427"/>
      <c r="P172" s="1401" t="s">
        <v>2196</v>
      </c>
      <c r="Q172" s="1460" t="str">
        <f>IFERROR(VLOOKUP('別紙様式2-2（４・５月分）'!AR131,【参考】数式用!$AT$5:$AV$22,3,FALSE),"")</f>
        <v/>
      </c>
      <c r="R172" s="1405" t="s">
        <v>2207</v>
      </c>
      <c r="S172" s="1445" t="str">
        <f>IFERROR(VLOOKUP(K170,【参考】数式用!$A$5:$AB$27,MATCH(Q172,【参考】数式用!$B$4:$AB$4,0)+1,0),"")</f>
        <v/>
      </c>
      <c r="T172" s="1409" t="s">
        <v>2285</v>
      </c>
      <c r="U172" s="1557"/>
      <c r="V172" s="1413" t="str">
        <f>IFERROR(VLOOKUP(K170,【参考】数式用!$A$5:$AB$27,MATCH(U172,【参考】数式用!$B$4:$AB$4,0)+1,0),"")</f>
        <v/>
      </c>
      <c r="W172" s="1415" t="s">
        <v>19</v>
      </c>
      <c r="X172" s="1553"/>
      <c r="Y172" s="1365" t="s">
        <v>10</v>
      </c>
      <c r="Z172" s="1553"/>
      <c r="AA172" s="1365" t="s">
        <v>45</v>
      </c>
      <c r="AB172" s="1553"/>
      <c r="AC172" s="1365" t="s">
        <v>10</v>
      </c>
      <c r="AD172" s="1553"/>
      <c r="AE172" s="1365" t="s">
        <v>2188</v>
      </c>
      <c r="AF172" s="1365" t="s">
        <v>24</v>
      </c>
      <c r="AG172" s="1365" t="str">
        <f>IF(X172&gt;=1,(AB172*12+AD172)-(X172*12+Z172)+1,"")</f>
        <v/>
      </c>
      <c r="AH172" s="1367" t="s">
        <v>38</v>
      </c>
      <c r="AI172" s="1489" t="str">
        <f t="shared" ref="AI172" si="151">IFERROR(ROUNDDOWN(ROUND(L170*V172,0)*M170,0)*AG172,"")</f>
        <v/>
      </c>
      <c r="AJ172" s="1547" t="str">
        <f>IFERROR(ROUNDDOWN(ROUND((L170*(V172-AX170)),0)*M170,0)*AG172,"")</f>
        <v/>
      </c>
      <c r="AK172" s="1373"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9"/>
      <c r="AP172" s="1545"/>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5"/>
      <c r="B173" s="1419"/>
      <c r="C173" s="1420"/>
      <c r="D173" s="1420"/>
      <c r="E173" s="1420"/>
      <c r="F173" s="1421"/>
      <c r="G173" s="1269"/>
      <c r="H173" s="1269"/>
      <c r="I173" s="1269"/>
      <c r="J173" s="1424"/>
      <c r="K173" s="1269"/>
      <c r="L173" s="1455"/>
      <c r="M173" s="1457"/>
      <c r="N173" s="662" t="str">
        <f>IF('別紙様式2-2（４・５月分）'!Q133="","",'別紙様式2-2（４・５月分）'!Q133)</f>
        <v/>
      </c>
      <c r="O173" s="1428"/>
      <c r="P173" s="1402"/>
      <c r="Q173" s="1461"/>
      <c r="R173" s="1406"/>
      <c r="S173" s="1408"/>
      <c r="T173" s="1410"/>
      <c r="U173" s="1558"/>
      <c r="V173" s="1414"/>
      <c r="W173" s="1416"/>
      <c r="X173" s="1554"/>
      <c r="Y173" s="1366"/>
      <c r="Z173" s="1554"/>
      <c r="AA173" s="1366"/>
      <c r="AB173" s="1554"/>
      <c r="AC173" s="1366"/>
      <c r="AD173" s="1554"/>
      <c r="AE173" s="1366"/>
      <c r="AF173" s="1366"/>
      <c r="AG173" s="1366"/>
      <c r="AH173" s="1368"/>
      <c r="AI173" s="1490"/>
      <c r="AJ173" s="1548"/>
      <c r="AK173" s="1374"/>
      <c r="AL173" s="1550"/>
      <c r="AM173" s="1552"/>
      <c r="AN173" s="1544"/>
      <c r="AO173" s="1530"/>
      <c r="AP173" s="1546"/>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3">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2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25" t="str">
        <f>IF(SUM('別紙様式2-2（４・５月分）'!R134:R136)=0,"",SUM('別紙様式2-2（４・５月分）'!R134:R136))</f>
        <v/>
      </c>
      <c r="P174" s="1429" t="str">
        <f>IFERROR(VLOOKUP('別紙様式2-2（４・５月分）'!AR134,【参考】数式用!$AT$5:$AU$22,2,FALSE),"")</f>
        <v/>
      </c>
      <c r="Q174" s="1430"/>
      <c r="R174" s="1431"/>
      <c r="S174" s="1435" t="str">
        <f>IFERROR(VLOOKUP(K174,【参考】数式用!$A$5:$AB$27,MATCH(P174,【参考】数式用!$B$4:$AB$4,0)+1,0),"")</f>
        <v/>
      </c>
      <c r="T174" s="1437" t="s">
        <v>2275</v>
      </c>
      <c r="U174" s="1572" t="str">
        <f>IF('別紙様式2-3（６月以降分）'!U174="","",'別紙様式2-3（６月以降分）'!U174)</f>
        <v/>
      </c>
      <c r="V174" s="1441" t="str">
        <f>IFERROR(VLOOKUP(K174,【参考】数式用!$A$5:$AB$27,MATCH(U174,【参考】数式用!$B$4:$AB$4,0)+1,0),"")</f>
        <v/>
      </c>
      <c r="W174" s="1443" t="s">
        <v>19</v>
      </c>
      <c r="X174" s="1570">
        <f>'別紙様式2-3（６月以降分）'!X174</f>
        <v>6</v>
      </c>
      <c r="Y174" s="1379" t="s">
        <v>10</v>
      </c>
      <c r="Z174" s="1570">
        <f>'別紙様式2-3（６月以降分）'!Z174</f>
        <v>6</v>
      </c>
      <c r="AA174" s="1379" t="s">
        <v>45</v>
      </c>
      <c r="AB174" s="1570">
        <f>'別紙様式2-3（６月以降分）'!AB174</f>
        <v>7</v>
      </c>
      <c r="AC174" s="1379" t="s">
        <v>10</v>
      </c>
      <c r="AD174" s="1570">
        <f>'別紙様式2-3（６月以降分）'!AD174</f>
        <v>3</v>
      </c>
      <c r="AE174" s="1379" t="s">
        <v>2188</v>
      </c>
      <c r="AF174" s="1379" t="s">
        <v>24</v>
      </c>
      <c r="AG174" s="1379">
        <f>IF(X174&gt;=1,(AB174*12+AD174)-(X174*12+Z174)+1,"")</f>
        <v>10</v>
      </c>
      <c r="AH174" s="1381" t="s">
        <v>38</v>
      </c>
      <c r="AI174" s="1383" t="str">
        <f>'別紙様式2-3（６月以降分）'!AI174</f>
        <v/>
      </c>
      <c r="AJ174" s="1564" t="str">
        <f>'別紙様式2-3（６月以降分）'!AJ174</f>
        <v/>
      </c>
      <c r="AK174" s="1566">
        <f>'別紙様式2-3（６月以降分）'!AK174</f>
        <v>0</v>
      </c>
      <c r="AL174" s="1568" t="str">
        <f>IF('別紙様式2-3（６月以降分）'!AL174="","",'別紙様式2-3（６月以降分）'!AL174)</f>
        <v/>
      </c>
      <c r="AM174" s="1559">
        <f>'別紙様式2-3（６月以降分）'!AM174</f>
        <v>0</v>
      </c>
      <c r="AN174" s="1561" t="str">
        <f>IF('別紙様式2-3（６月以降分）'!AN174="","",'別紙様式2-3（６月以降分）'!AN174)</f>
        <v/>
      </c>
      <c r="AO174" s="1395" t="str">
        <f>IF('別紙様式2-3（６月以降分）'!AO174="","",'別紙様式2-3（６月以降分）'!AO174)</f>
        <v/>
      </c>
      <c r="AP174" s="1359" t="str">
        <f>IF('別紙様式2-3（６月以降分）'!AP174="","",'別紙様式2-3（６月以降分）'!AP174)</f>
        <v/>
      </c>
      <c r="AQ174" s="1395" t="str">
        <f>IF('別紙様式2-3（６月以降分）'!AQ174="","",'別紙様式2-3（６月以降分）'!AQ174)</f>
        <v/>
      </c>
      <c r="AR174" s="1535" t="str">
        <f>IF('別紙様式2-3（６月以降分）'!AR174="","",'別紙様式2-3（６月以降分）'!AR174)</f>
        <v/>
      </c>
      <c r="AS174" s="1555"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2" t="str">
        <f>IFERROR(VLOOKUP(K174,【参考】数式用!$AJ$2:$AK$24,2,FALSE),"")</f>
        <v/>
      </c>
      <c r="AZ174" s="596"/>
      <c r="BE174" s="440"/>
      <c r="BF174" s="1335" t="str">
        <f>G174</f>
        <v/>
      </c>
      <c r="BG174" s="1335"/>
      <c r="BH174" s="1335"/>
    </row>
    <row r="175" spans="1:60" ht="15" customHeight="1">
      <c r="A175" s="1314"/>
      <c r="B175" s="1301"/>
      <c r="C175" s="1302"/>
      <c r="D175" s="1302"/>
      <c r="E175" s="1302"/>
      <c r="F175" s="1303"/>
      <c r="G175" s="1268"/>
      <c r="H175" s="1268"/>
      <c r="I175" s="1268"/>
      <c r="J175" s="1423"/>
      <c r="K175" s="1268"/>
      <c r="L175" s="1454"/>
      <c r="M175" s="1463"/>
      <c r="N175" s="1399" t="str">
        <f>IF('別紙様式2-2（４・５月分）'!Q135="","",'別紙様式2-2（４・５月分）'!Q135)</f>
        <v/>
      </c>
      <c r="O175" s="1426"/>
      <c r="P175" s="1432"/>
      <c r="Q175" s="1433"/>
      <c r="R175" s="1434"/>
      <c r="S175" s="1436"/>
      <c r="T175" s="1438"/>
      <c r="U175" s="1573"/>
      <c r="V175" s="1442"/>
      <c r="W175" s="1444"/>
      <c r="X175" s="1571"/>
      <c r="Y175" s="1380"/>
      <c r="Z175" s="1571"/>
      <c r="AA175" s="1380"/>
      <c r="AB175" s="1571"/>
      <c r="AC175" s="1380"/>
      <c r="AD175" s="1571"/>
      <c r="AE175" s="1380"/>
      <c r="AF175" s="1380"/>
      <c r="AG175" s="1380"/>
      <c r="AH175" s="1382"/>
      <c r="AI175" s="1384"/>
      <c r="AJ175" s="1565"/>
      <c r="AK175" s="1567"/>
      <c r="AL175" s="1569"/>
      <c r="AM175" s="1560"/>
      <c r="AN175" s="1562"/>
      <c r="AO175" s="1396"/>
      <c r="AP175" s="1563"/>
      <c r="AQ175" s="1396"/>
      <c r="AR175" s="1536"/>
      <c r="AS175" s="1556"/>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23"/>
      <c r="K176" s="1268"/>
      <c r="L176" s="1454"/>
      <c r="M176" s="1463"/>
      <c r="N176" s="1400"/>
      <c r="O176" s="1427"/>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57"/>
      <c r="V176" s="1413" t="str">
        <f>IFERROR(VLOOKUP(K174,【参考】数式用!$A$5:$AB$27,MATCH(U176,【参考】数式用!$B$4:$AB$4,0)+1,0),"")</f>
        <v/>
      </c>
      <c r="W176" s="1415" t="s">
        <v>19</v>
      </c>
      <c r="X176" s="1553"/>
      <c r="Y176" s="1365" t="s">
        <v>10</v>
      </c>
      <c r="Z176" s="1553"/>
      <c r="AA176" s="1365" t="s">
        <v>45</v>
      </c>
      <c r="AB176" s="1553"/>
      <c r="AC176" s="1365" t="s">
        <v>10</v>
      </c>
      <c r="AD176" s="1553"/>
      <c r="AE176" s="1365" t="s">
        <v>2188</v>
      </c>
      <c r="AF176" s="1365" t="s">
        <v>24</v>
      </c>
      <c r="AG176" s="1365" t="str">
        <f>IF(X176&gt;=1,(AB176*12+AD176)-(X176*12+Z176)+1,"")</f>
        <v/>
      </c>
      <c r="AH176" s="1367" t="s">
        <v>38</v>
      </c>
      <c r="AI176" s="1489" t="str">
        <f t="shared" ref="AI176" si="155">IFERROR(ROUNDDOWN(ROUND(L174*V176,0)*M174,0)*AG176,"")</f>
        <v/>
      </c>
      <c r="AJ176" s="1547" t="str">
        <f>IFERROR(ROUNDDOWN(ROUND((L174*(V176-AX174)),0)*M174,0)*AG176,"")</f>
        <v/>
      </c>
      <c r="AK176" s="1373"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9"/>
      <c r="AP176" s="1545"/>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5"/>
      <c r="B177" s="1419"/>
      <c r="C177" s="1420"/>
      <c r="D177" s="1420"/>
      <c r="E177" s="1420"/>
      <c r="F177" s="1421"/>
      <c r="G177" s="1269"/>
      <c r="H177" s="1269"/>
      <c r="I177" s="1269"/>
      <c r="J177" s="1424"/>
      <c r="K177" s="1269"/>
      <c r="L177" s="1455"/>
      <c r="M177" s="1464"/>
      <c r="N177" s="662" t="str">
        <f>IF('別紙様式2-2（４・５月分）'!Q136="","",'別紙様式2-2（４・５月分）'!Q136)</f>
        <v/>
      </c>
      <c r="O177" s="1428"/>
      <c r="P177" s="1402"/>
      <c r="Q177" s="1461"/>
      <c r="R177" s="1406"/>
      <c r="S177" s="1408"/>
      <c r="T177" s="1410"/>
      <c r="U177" s="1558"/>
      <c r="V177" s="1414"/>
      <c r="W177" s="1416"/>
      <c r="X177" s="1554"/>
      <c r="Y177" s="1366"/>
      <c r="Z177" s="1554"/>
      <c r="AA177" s="1366"/>
      <c r="AB177" s="1554"/>
      <c r="AC177" s="1366"/>
      <c r="AD177" s="1554"/>
      <c r="AE177" s="1366"/>
      <c r="AF177" s="1366"/>
      <c r="AG177" s="1366"/>
      <c r="AH177" s="1368"/>
      <c r="AI177" s="1490"/>
      <c r="AJ177" s="1548"/>
      <c r="AK177" s="1374"/>
      <c r="AL177" s="1550"/>
      <c r="AM177" s="1552"/>
      <c r="AN177" s="1544"/>
      <c r="AO177" s="1530"/>
      <c r="AP177" s="1546"/>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2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25" t="str">
        <f>IF(SUM('別紙様式2-2（４・５月分）'!R137:R139)=0,"",SUM('別紙様式2-2（４・５月分）'!R137:R139))</f>
        <v/>
      </c>
      <c r="P178" s="1429" t="str">
        <f>IFERROR(VLOOKUP('別紙様式2-2（４・５月分）'!AR137,【参考】数式用!$AT$5:$AU$22,2,FALSE),"")</f>
        <v/>
      </c>
      <c r="Q178" s="1430"/>
      <c r="R178" s="1431"/>
      <c r="S178" s="1435" t="str">
        <f>IFERROR(VLOOKUP(K178,【参考】数式用!$A$5:$AB$27,MATCH(P178,【参考】数式用!$B$4:$AB$4,0)+1,0),"")</f>
        <v/>
      </c>
      <c r="T178" s="1437" t="s">
        <v>2275</v>
      </c>
      <c r="U178" s="1572" t="str">
        <f>IF('別紙様式2-3（６月以降分）'!U178="","",'別紙様式2-3（６月以降分）'!U178)</f>
        <v/>
      </c>
      <c r="V178" s="1441" t="str">
        <f>IFERROR(VLOOKUP(K178,【参考】数式用!$A$5:$AB$27,MATCH(U178,【参考】数式用!$B$4:$AB$4,0)+1,0),"")</f>
        <v/>
      </c>
      <c r="W178" s="1443" t="s">
        <v>19</v>
      </c>
      <c r="X178" s="1570">
        <f>'別紙様式2-3（６月以降分）'!X178</f>
        <v>6</v>
      </c>
      <c r="Y178" s="1379" t="s">
        <v>10</v>
      </c>
      <c r="Z178" s="1570">
        <f>'別紙様式2-3（６月以降分）'!Z178</f>
        <v>6</v>
      </c>
      <c r="AA178" s="1379" t="s">
        <v>45</v>
      </c>
      <c r="AB178" s="1570">
        <f>'別紙様式2-3（６月以降分）'!AB178</f>
        <v>7</v>
      </c>
      <c r="AC178" s="1379" t="s">
        <v>10</v>
      </c>
      <c r="AD178" s="1570">
        <f>'別紙様式2-3（６月以降分）'!AD178</f>
        <v>3</v>
      </c>
      <c r="AE178" s="1379" t="s">
        <v>2188</v>
      </c>
      <c r="AF178" s="1379" t="s">
        <v>24</v>
      </c>
      <c r="AG178" s="1379">
        <f>IF(X178&gt;=1,(AB178*12+AD178)-(X178*12+Z178)+1,"")</f>
        <v>10</v>
      </c>
      <c r="AH178" s="1381" t="s">
        <v>38</v>
      </c>
      <c r="AI178" s="1383" t="str">
        <f>'別紙様式2-3（６月以降分）'!AI178</f>
        <v/>
      </c>
      <c r="AJ178" s="1564" t="str">
        <f>'別紙様式2-3（６月以降分）'!AJ178</f>
        <v/>
      </c>
      <c r="AK178" s="1566">
        <f>'別紙様式2-3（６月以降分）'!AK178</f>
        <v>0</v>
      </c>
      <c r="AL178" s="1568" t="str">
        <f>IF('別紙様式2-3（６月以降分）'!AL178="","",'別紙様式2-3（６月以降分）'!AL178)</f>
        <v/>
      </c>
      <c r="AM178" s="1559">
        <f>'別紙様式2-3（６月以降分）'!AM178</f>
        <v>0</v>
      </c>
      <c r="AN178" s="1561" t="str">
        <f>IF('別紙様式2-3（６月以降分）'!AN178="","",'別紙様式2-3（６月以降分）'!AN178)</f>
        <v/>
      </c>
      <c r="AO178" s="1395" t="str">
        <f>IF('別紙様式2-3（６月以降分）'!AO178="","",'別紙様式2-3（６月以降分）'!AO178)</f>
        <v/>
      </c>
      <c r="AP178" s="1359" t="str">
        <f>IF('別紙様式2-3（６月以降分）'!AP178="","",'別紙様式2-3（６月以降分）'!AP178)</f>
        <v/>
      </c>
      <c r="AQ178" s="1395" t="str">
        <f>IF('別紙様式2-3（６月以降分）'!AQ178="","",'別紙様式2-3（６月以降分）'!AQ178)</f>
        <v/>
      </c>
      <c r="AR178" s="1535" t="str">
        <f>IF('別紙様式2-3（６月以降分）'!AR178="","",'別紙様式2-3（６月以降分）'!AR178)</f>
        <v/>
      </c>
      <c r="AS178" s="1555"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4"/>
      <c r="B179" s="1301"/>
      <c r="C179" s="1302"/>
      <c r="D179" s="1302"/>
      <c r="E179" s="1302"/>
      <c r="F179" s="1303"/>
      <c r="G179" s="1268"/>
      <c r="H179" s="1268"/>
      <c r="I179" s="1268"/>
      <c r="J179" s="1423"/>
      <c r="K179" s="1268"/>
      <c r="L179" s="1454"/>
      <c r="M179" s="1456"/>
      <c r="N179" s="1399" t="str">
        <f>IF('別紙様式2-2（４・５月分）'!Q138="","",'別紙様式2-2（４・５月分）'!Q138)</f>
        <v/>
      </c>
      <c r="O179" s="1426"/>
      <c r="P179" s="1432"/>
      <c r="Q179" s="1433"/>
      <c r="R179" s="1434"/>
      <c r="S179" s="1436"/>
      <c r="T179" s="1438"/>
      <c r="U179" s="1573"/>
      <c r="V179" s="1442"/>
      <c r="W179" s="1444"/>
      <c r="X179" s="1571"/>
      <c r="Y179" s="1380"/>
      <c r="Z179" s="1571"/>
      <c r="AA179" s="1380"/>
      <c r="AB179" s="1571"/>
      <c r="AC179" s="1380"/>
      <c r="AD179" s="1571"/>
      <c r="AE179" s="1380"/>
      <c r="AF179" s="1380"/>
      <c r="AG179" s="1380"/>
      <c r="AH179" s="1382"/>
      <c r="AI179" s="1384"/>
      <c r="AJ179" s="1565"/>
      <c r="AK179" s="1567"/>
      <c r="AL179" s="1569"/>
      <c r="AM179" s="1560"/>
      <c r="AN179" s="1562"/>
      <c r="AO179" s="1396"/>
      <c r="AP179" s="1563"/>
      <c r="AQ179" s="1396"/>
      <c r="AR179" s="1536"/>
      <c r="AS179" s="1556"/>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23"/>
      <c r="K180" s="1268"/>
      <c r="L180" s="1454"/>
      <c r="M180" s="1456"/>
      <c r="N180" s="1400"/>
      <c r="O180" s="1427"/>
      <c r="P180" s="1401" t="s">
        <v>2196</v>
      </c>
      <c r="Q180" s="1460" t="str">
        <f>IFERROR(VLOOKUP('別紙様式2-2（４・５月分）'!AR137,【参考】数式用!$AT$5:$AV$22,3,FALSE),"")</f>
        <v/>
      </c>
      <c r="R180" s="1405" t="s">
        <v>2207</v>
      </c>
      <c r="S180" s="1445" t="str">
        <f>IFERROR(VLOOKUP(K178,【参考】数式用!$A$5:$AB$27,MATCH(Q180,【参考】数式用!$B$4:$AB$4,0)+1,0),"")</f>
        <v/>
      </c>
      <c r="T180" s="1409" t="s">
        <v>2285</v>
      </c>
      <c r="U180" s="1557"/>
      <c r="V180" s="1413" t="str">
        <f>IFERROR(VLOOKUP(K178,【参考】数式用!$A$5:$AB$27,MATCH(U180,【参考】数式用!$B$4:$AB$4,0)+1,0),"")</f>
        <v/>
      </c>
      <c r="W180" s="1415" t="s">
        <v>19</v>
      </c>
      <c r="X180" s="1553"/>
      <c r="Y180" s="1365" t="s">
        <v>10</v>
      </c>
      <c r="Z180" s="1553"/>
      <c r="AA180" s="1365" t="s">
        <v>45</v>
      </c>
      <c r="AB180" s="1553"/>
      <c r="AC180" s="1365" t="s">
        <v>10</v>
      </c>
      <c r="AD180" s="1553"/>
      <c r="AE180" s="1365" t="s">
        <v>2188</v>
      </c>
      <c r="AF180" s="1365" t="s">
        <v>24</v>
      </c>
      <c r="AG180" s="1365" t="str">
        <f>IF(X180&gt;=1,(AB180*12+AD180)-(X180*12+Z180)+1,"")</f>
        <v/>
      </c>
      <c r="AH180" s="1367" t="s">
        <v>38</v>
      </c>
      <c r="AI180" s="1489" t="str">
        <f t="shared" ref="AI180" si="159">IFERROR(ROUNDDOWN(ROUND(L178*V180,0)*M178,0)*AG180,"")</f>
        <v/>
      </c>
      <c r="AJ180" s="1547" t="str">
        <f>IFERROR(ROUNDDOWN(ROUND((L178*(V180-AX178)),0)*M178,0)*AG180,"")</f>
        <v/>
      </c>
      <c r="AK180" s="1373"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9"/>
      <c r="AP180" s="1545"/>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5"/>
      <c r="B181" s="1419"/>
      <c r="C181" s="1420"/>
      <c r="D181" s="1420"/>
      <c r="E181" s="1420"/>
      <c r="F181" s="1421"/>
      <c r="G181" s="1269"/>
      <c r="H181" s="1269"/>
      <c r="I181" s="1269"/>
      <c r="J181" s="1424"/>
      <c r="K181" s="1269"/>
      <c r="L181" s="1455"/>
      <c r="M181" s="1457"/>
      <c r="N181" s="662" t="str">
        <f>IF('別紙様式2-2（４・５月分）'!Q139="","",'別紙様式2-2（４・５月分）'!Q139)</f>
        <v/>
      </c>
      <c r="O181" s="1428"/>
      <c r="P181" s="1402"/>
      <c r="Q181" s="1461"/>
      <c r="R181" s="1406"/>
      <c r="S181" s="1408"/>
      <c r="T181" s="1410"/>
      <c r="U181" s="1558"/>
      <c r="V181" s="1414"/>
      <c r="W181" s="1416"/>
      <c r="X181" s="1554"/>
      <c r="Y181" s="1366"/>
      <c r="Z181" s="1554"/>
      <c r="AA181" s="1366"/>
      <c r="AB181" s="1554"/>
      <c r="AC181" s="1366"/>
      <c r="AD181" s="1554"/>
      <c r="AE181" s="1366"/>
      <c r="AF181" s="1366"/>
      <c r="AG181" s="1366"/>
      <c r="AH181" s="1368"/>
      <c r="AI181" s="1490"/>
      <c r="AJ181" s="1548"/>
      <c r="AK181" s="1374"/>
      <c r="AL181" s="1550"/>
      <c r="AM181" s="1552"/>
      <c r="AN181" s="1544"/>
      <c r="AO181" s="1530"/>
      <c r="AP181" s="1546"/>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3">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2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25" t="str">
        <f>IF(SUM('別紙様式2-2（４・５月分）'!R140:R142)=0,"",SUM('別紙様式2-2（４・５月分）'!R140:R142))</f>
        <v/>
      </c>
      <c r="P182" s="1429" t="str">
        <f>IFERROR(VLOOKUP('別紙様式2-2（４・５月分）'!AR140,【参考】数式用!$AT$5:$AU$22,2,FALSE),"")</f>
        <v/>
      </c>
      <c r="Q182" s="1430"/>
      <c r="R182" s="1431"/>
      <c r="S182" s="1435" t="str">
        <f>IFERROR(VLOOKUP(K182,【参考】数式用!$A$5:$AB$27,MATCH(P182,【参考】数式用!$B$4:$AB$4,0)+1,0),"")</f>
        <v/>
      </c>
      <c r="T182" s="1437" t="s">
        <v>2275</v>
      </c>
      <c r="U182" s="1572" t="str">
        <f>IF('別紙様式2-3（６月以降分）'!U182="","",'別紙様式2-3（６月以降分）'!U182)</f>
        <v/>
      </c>
      <c r="V182" s="1441" t="str">
        <f>IFERROR(VLOOKUP(K182,【参考】数式用!$A$5:$AB$27,MATCH(U182,【参考】数式用!$B$4:$AB$4,0)+1,0),"")</f>
        <v/>
      </c>
      <c r="W182" s="1443" t="s">
        <v>19</v>
      </c>
      <c r="X182" s="1570">
        <f>'別紙様式2-3（６月以降分）'!X182</f>
        <v>6</v>
      </c>
      <c r="Y182" s="1379" t="s">
        <v>10</v>
      </c>
      <c r="Z182" s="1570">
        <f>'別紙様式2-3（６月以降分）'!Z182</f>
        <v>6</v>
      </c>
      <c r="AA182" s="1379" t="s">
        <v>45</v>
      </c>
      <c r="AB182" s="1570">
        <f>'別紙様式2-3（６月以降分）'!AB182</f>
        <v>7</v>
      </c>
      <c r="AC182" s="1379" t="s">
        <v>10</v>
      </c>
      <c r="AD182" s="1570">
        <f>'別紙様式2-3（６月以降分）'!AD182</f>
        <v>3</v>
      </c>
      <c r="AE182" s="1379" t="s">
        <v>2188</v>
      </c>
      <c r="AF182" s="1379" t="s">
        <v>24</v>
      </c>
      <c r="AG182" s="1379">
        <f>IF(X182&gt;=1,(AB182*12+AD182)-(X182*12+Z182)+1,"")</f>
        <v>10</v>
      </c>
      <c r="AH182" s="1381" t="s">
        <v>38</v>
      </c>
      <c r="AI182" s="1383" t="str">
        <f>'別紙様式2-3（６月以降分）'!AI182</f>
        <v/>
      </c>
      <c r="AJ182" s="1564" t="str">
        <f>'別紙様式2-3（６月以降分）'!AJ182</f>
        <v/>
      </c>
      <c r="AK182" s="1566">
        <f>'別紙様式2-3（６月以降分）'!AK182</f>
        <v>0</v>
      </c>
      <c r="AL182" s="1568" t="str">
        <f>IF('別紙様式2-3（６月以降分）'!AL182="","",'別紙様式2-3（６月以降分）'!AL182)</f>
        <v/>
      </c>
      <c r="AM182" s="1559">
        <f>'別紙様式2-3（６月以降分）'!AM182</f>
        <v>0</v>
      </c>
      <c r="AN182" s="1561" t="str">
        <f>IF('別紙様式2-3（６月以降分）'!AN182="","",'別紙様式2-3（６月以降分）'!AN182)</f>
        <v/>
      </c>
      <c r="AO182" s="1395" t="str">
        <f>IF('別紙様式2-3（６月以降分）'!AO182="","",'別紙様式2-3（６月以降分）'!AO182)</f>
        <v/>
      </c>
      <c r="AP182" s="1359" t="str">
        <f>IF('別紙様式2-3（６月以降分）'!AP182="","",'別紙様式2-3（６月以降分）'!AP182)</f>
        <v/>
      </c>
      <c r="AQ182" s="1395" t="str">
        <f>IF('別紙様式2-3（６月以降分）'!AQ182="","",'別紙様式2-3（６月以降分）'!AQ182)</f>
        <v/>
      </c>
      <c r="AR182" s="1535" t="str">
        <f>IF('別紙様式2-3（６月以降分）'!AR182="","",'別紙様式2-3（６月以降分）'!AR182)</f>
        <v/>
      </c>
      <c r="AS182" s="1555"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2" t="str">
        <f>IFERROR(VLOOKUP(K182,【参考】数式用!$AJ$2:$AK$24,2,FALSE),"")</f>
        <v/>
      </c>
      <c r="AZ182" s="596"/>
      <c r="BE182" s="440"/>
      <c r="BF182" s="1335" t="str">
        <f>G182</f>
        <v/>
      </c>
      <c r="BG182" s="1335"/>
      <c r="BH182" s="1335"/>
    </row>
    <row r="183" spans="1:60" ht="15" customHeight="1">
      <c r="A183" s="1314"/>
      <c r="B183" s="1301"/>
      <c r="C183" s="1302"/>
      <c r="D183" s="1302"/>
      <c r="E183" s="1302"/>
      <c r="F183" s="1303"/>
      <c r="G183" s="1268"/>
      <c r="H183" s="1268"/>
      <c r="I183" s="1268"/>
      <c r="J183" s="1423"/>
      <c r="K183" s="1268"/>
      <c r="L183" s="1454"/>
      <c r="M183" s="1463"/>
      <c r="N183" s="1399" t="str">
        <f>IF('別紙様式2-2（４・５月分）'!Q141="","",'別紙様式2-2（４・５月分）'!Q141)</f>
        <v/>
      </c>
      <c r="O183" s="1426"/>
      <c r="P183" s="1432"/>
      <c r="Q183" s="1433"/>
      <c r="R183" s="1434"/>
      <c r="S183" s="1436"/>
      <c r="T183" s="1438"/>
      <c r="U183" s="1573"/>
      <c r="V183" s="1442"/>
      <c r="W183" s="1444"/>
      <c r="X183" s="1571"/>
      <c r="Y183" s="1380"/>
      <c r="Z183" s="1571"/>
      <c r="AA183" s="1380"/>
      <c r="AB183" s="1571"/>
      <c r="AC183" s="1380"/>
      <c r="AD183" s="1571"/>
      <c r="AE183" s="1380"/>
      <c r="AF183" s="1380"/>
      <c r="AG183" s="1380"/>
      <c r="AH183" s="1382"/>
      <c r="AI183" s="1384"/>
      <c r="AJ183" s="1565"/>
      <c r="AK183" s="1567"/>
      <c r="AL183" s="1569"/>
      <c r="AM183" s="1560"/>
      <c r="AN183" s="1562"/>
      <c r="AO183" s="1396"/>
      <c r="AP183" s="1563"/>
      <c r="AQ183" s="1396"/>
      <c r="AR183" s="1536"/>
      <c r="AS183" s="1556"/>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23"/>
      <c r="K184" s="1268"/>
      <c r="L184" s="1454"/>
      <c r="M184" s="1463"/>
      <c r="N184" s="1400"/>
      <c r="O184" s="1427"/>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57"/>
      <c r="V184" s="1413" t="str">
        <f>IFERROR(VLOOKUP(K182,【参考】数式用!$A$5:$AB$27,MATCH(U184,【参考】数式用!$B$4:$AB$4,0)+1,0),"")</f>
        <v/>
      </c>
      <c r="W184" s="1415" t="s">
        <v>19</v>
      </c>
      <c r="X184" s="1553"/>
      <c r="Y184" s="1365" t="s">
        <v>10</v>
      </c>
      <c r="Z184" s="1553"/>
      <c r="AA184" s="1365" t="s">
        <v>45</v>
      </c>
      <c r="AB184" s="1553"/>
      <c r="AC184" s="1365" t="s">
        <v>10</v>
      </c>
      <c r="AD184" s="1553"/>
      <c r="AE184" s="1365" t="s">
        <v>2188</v>
      </c>
      <c r="AF184" s="1365" t="s">
        <v>24</v>
      </c>
      <c r="AG184" s="1365" t="str">
        <f>IF(X184&gt;=1,(AB184*12+AD184)-(X184*12+Z184)+1,"")</f>
        <v/>
      </c>
      <c r="AH184" s="1367" t="s">
        <v>38</v>
      </c>
      <c r="AI184" s="1489" t="str">
        <f t="shared" ref="AI184" si="163">IFERROR(ROUNDDOWN(ROUND(L182*V184,0)*M182,0)*AG184,"")</f>
        <v/>
      </c>
      <c r="AJ184" s="1547" t="str">
        <f>IFERROR(ROUNDDOWN(ROUND((L182*(V184-AX182)),0)*M182,0)*AG184,"")</f>
        <v/>
      </c>
      <c r="AK184" s="1373"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9"/>
      <c r="AP184" s="1545"/>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5"/>
      <c r="B185" s="1419"/>
      <c r="C185" s="1420"/>
      <c r="D185" s="1420"/>
      <c r="E185" s="1420"/>
      <c r="F185" s="1421"/>
      <c r="G185" s="1269"/>
      <c r="H185" s="1269"/>
      <c r="I185" s="1269"/>
      <c r="J185" s="1424"/>
      <c r="K185" s="1269"/>
      <c r="L185" s="1455"/>
      <c r="M185" s="1464"/>
      <c r="N185" s="662" t="str">
        <f>IF('別紙様式2-2（４・５月分）'!Q142="","",'別紙様式2-2（４・５月分）'!Q142)</f>
        <v/>
      </c>
      <c r="O185" s="1428"/>
      <c r="P185" s="1402"/>
      <c r="Q185" s="1461"/>
      <c r="R185" s="1406"/>
      <c r="S185" s="1408"/>
      <c r="T185" s="1410"/>
      <c r="U185" s="1558"/>
      <c r="V185" s="1414"/>
      <c r="W185" s="1416"/>
      <c r="X185" s="1554"/>
      <c r="Y185" s="1366"/>
      <c r="Z185" s="1554"/>
      <c r="AA185" s="1366"/>
      <c r="AB185" s="1554"/>
      <c r="AC185" s="1366"/>
      <c r="AD185" s="1554"/>
      <c r="AE185" s="1366"/>
      <c r="AF185" s="1366"/>
      <c r="AG185" s="1366"/>
      <c r="AH185" s="1368"/>
      <c r="AI185" s="1490"/>
      <c r="AJ185" s="1548"/>
      <c r="AK185" s="1374"/>
      <c r="AL185" s="1550"/>
      <c r="AM185" s="1552"/>
      <c r="AN185" s="1544"/>
      <c r="AO185" s="1530"/>
      <c r="AP185" s="1546"/>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2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25" t="str">
        <f>IF(SUM('別紙様式2-2（４・５月分）'!R143:R145)=0,"",SUM('別紙様式2-2（４・５月分）'!R143:R145))</f>
        <v/>
      </c>
      <c r="P186" s="1429" t="str">
        <f>IFERROR(VLOOKUP('別紙様式2-2（４・５月分）'!AR143,【参考】数式用!$AT$5:$AU$22,2,FALSE),"")</f>
        <v/>
      </c>
      <c r="Q186" s="1430"/>
      <c r="R186" s="1431"/>
      <c r="S186" s="1435" t="str">
        <f>IFERROR(VLOOKUP(K186,【参考】数式用!$A$5:$AB$27,MATCH(P186,【参考】数式用!$B$4:$AB$4,0)+1,0),"")</f>
        <v/>
      </c>
      <c r="T186" s="1437" t="s">
        <v>2275</v>
      </c>
      <c r="U186" s="1572" t="str">
        <f>IF('別紙様式2-3（６月以降分）'!U186="","",'別紙様式2-3（６月以降分）'!U186)</f>
        <v/>
      </c>
      <c r="V186" s="1441" t="str">
        <f>IFERROR(VLOOKUP(K186,【参考】数式用!$A$5:$AB$27,MATCH(U186,【参考】数式用!$B$4:$AB$4,0)+1,0),"")</f>
        <v/>
      </c>
      <c r="W186" s="1443" t="s">
        <v>19</v>
      </c>
      <c r="X186" s="1570">
        <f>'別紙様式2-3（６月以降分）'!X186</f>
        <v>6</v>
      </c>
      <c r="Y186" s="1379" t="s">
        <v>10</v>
      </c>
      <c r="Z186" s="1570">
        <f>'別紙様式2-3（６月以降分）'!Z186</f>
        <v>6</v>
      </c>
      <c r="AA186" s="1379" t="s">
        <v>45</v>
      </c>
      <c r="AB186" s="1570">
        <f>'別紙様式2-3（６月以降分）'!AB186</f>
        <v>7</v>
      </c>
      <c r="AC186" s="1379" t="s">
        <v>10</v>
      </c>
      <c r="AD186" s="1570">
        <f>'別紙様式2-3（６月以降分）'!AD186</f>
        <v>3</v>
      </c>
      <c r="AE186" s="1379" t="s">
        <v>2188</v>
      </c>
      <c r="AF186" s="1379" t="s">
        <v>24</v>
      </c>
      <c r="AG186" s="1379">
        <f>IF(X186&gt;=1,(AB186*12+AD186)-(X186*12+Z186)+1,"")</f>
        <v>10</v>
      </c>
      <c r="AH186" s="1381" t="s">
        <v>38</v>
      </c>
      <c r="AI186" s="1383" t="str">
        <f>'別紙様式2-3（６月以降分）'!AI186</f>
        <v/>
      </c>
      <c r="AJ186" s="1564" t="str">
        <f>'別紙様式2-3（６月以降分）'!AJ186</f>
        <v/>
      </c>
      <c r="AK186" s="1566">
        <f>'別紙様式2-3（６月以降分）'!AK186</f>
        <v>0</v>
      </c>
      <c r="AL186" s="1568" t="str">
        <f>IF('別紙様式2-3（６月以降分）'!AL186="","",'別紙様式2-3（６月以降分）'!AL186)</f>
        <v/>
      </c>
      <c r="AM186" s="1559">
        <f>'別紙様式2-3（６月以降分）'!AM186</f>
        <v>0</v>
      </c>
      <c r="AN186" s="1561" t="str">
        <f>IF('別紙様式2-3（６月以降分）'!AN186="","",'別紙様式2-3（６月以降分）'!AN186)</f>
        <v/>
      </c>
      <c r="AO186" s="1395" t="str">
        <f>IF('別紙様式2-3（６月以降分）'!AO186="","",'別紙様式2-3（６月以降分）'!AO186)</f>
        <v/>
      </c>
      <c r="AP186" s="1359" t="str">
        <f>IF('別紙様式2-3（６月以降分）'!AP186="","",'別紙様式2-3（６月以降分）'!AP186)</f>
        <v/>
      </c>
      <c r="AQ186" s="1395" t="str">
        <f>IF('別紙様式2-3（６月以降分）'!AQ186="","",'別紙様式2-3（６月以降分）'!AQ186)</f>
        <v/>
      </c>
      <c r="AR186" s="1535" t="str">
        <f>IF('別紙様式2-3（６月以降分）'!AR186="","",'別紙様式2-3（６月以降分）'!AR186)</f>
        <v/>
      </c>
      <c r="AS186" s="1555"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4"/>
      <c r="B187" s="1301"/>
      <c r="C187" s="1302"/>
      <c r="D187" s="1302"/>
      <c r="E187" s="1302"/>
      <c r="F187" s="1303"/>
      <c r="G187" s="1268"/>
      <c r="H187" s="1268"/>
      <c r="I187" s="1268"/>
      <c r="J187" s="1423"/>
      <c r="K187" s="1268"/>
      <c r="L187" s="1454"/>
      <c r="M187" s="1456"/>
      <c r="N187" s="1399" t="str">
        <f>IF('別紙様式2-2（４・５月分）'!Q144="","",'別紙様式2-2（４・５月分）'!Q144)</f>
        <v/>
      </c>
      <c r="O187" s="1426"/>
      <c r="P187" s="1432"/>
      <c r="Q187" s="1433"/>
      <c r="R187" s="1434"/>
      <c r="S187" s="1436"/>
      <c r="T187" s="1438"/>
      <c r="U187" s="1573"/>
      <c r="V187" s="1442"/>
      <c r="W187" s="1444"/>
      <c r="X187" s="1571"/>
      <c r="Y187" s="1380"/>
      <c r="Z187" s="1571"/>
      <c r="AA187" s="1380"/>
      <c r="AB187" s="1571"/>
      <c r="AC187" s="1380"/>
      <c r="AD187" s="1571"/>
      <c r="AE187" s="1380"/>
      <c r="AF187" s="1380"/>
      <c r="AG187" s="1380"/>
      <c r="AH187" s="1382"/>
      <c r="AI187" s="1384"/>
      <c r="AJ187" s="1565"/>
      <c r="AK187" s="1567"/>
      <c r="AL187" s="1569"/>
      <c r="AM187" s="1560"/>
      <c r="AN187" s="1562"/>
      <c r="AO187" s="1396"/>
      <c r="AP187" s="1563"/>
      <c r="AQ187" s="1396"/>
      <c r="AR187" s="1536"/>
      <c r="AS187" s="1556"/>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23"/>
      <c r="K188" s="1268"/>
      <c r="L188" s="1454"/>
      <c r="M188" s="1456"/>
      <c r="N188" s="1400"/>
      <c r="O188" s="1427"/>
      <c r="P188" s="1401" t="s">
        <v>2196</v>
      </c>
      <c r="Q188" s="1460" t="str">
        <f>IFERROR(VLOOKUP('別紙様式2-2（４・５月分）'!AR143,【参考】数式用!$AT$5:$AV$22,3,FALSE),"")</f>
        <v/>
      </c>
      <c r="R188" s="1405" t="s">
        <v>2207</v>
      </c>
      <c r="S188" s="1445" t="str">
        <f>IFERROR(VLOOKUP(K186,【参考】数式用!$A$5:$AB$27,MATCH(Q188,【参考】数式用!$B$4:$AB$4,0)+1,0),"")</f>
        <v/>
      </c>
      <c r="T188" s="1409" t="s">
        <v>2285</v>
      </c>
      <c r="U188" s="1557"/>
      <c r="V188" s="1413" t="str">
        <f>IFERROR(VLOOKUP(K186,【参考】数式用!$A$5:$AB$27,MATCH(U188,【参考】数式用!$B$4:$AB$4,0)+1,0),"")</f>
        <v/>
      </c>
      <c r="W188" s="1415" t="s">
        <v>19</v>
      </c>
      <c r="X188" s="1553"/>
      <c r="Y188" s="1365" t="s">
        <v>10</v>
      </c>
      <c r="Z188" s="1553"/>
      <c r="AA188" s="1365" t="s">
        <v>45</v>
      </c>
      <c r="AB188" s="1553"/>
      <c r="AC188" s="1365" t="s">
        <v>10</v>
      </c>
      <c r="AD188" s="1553"/>
      <c r="AE188" s="1365" t="s">
        <v>2188</v>
      </c>
      <c r="AF188" s="1365" t="s">
        <v>24</v>
      </c>
      <c r="AG188" s="1365" t="str">
        <f>IF(X188&gt;=1,(AB188*12+AD188)-(X188*12+Z188)+1,"")</f>
        <v/>
      </c>
      <c r="AH188" s="1367" t="s">
        <v>38</v>
      </c>
      <c r="AI188" s="1489" t="str">
        <f t="shared" ref="AI188" si="167">IFERROR(ROUNDDOWN(ROUND(L186*V188,0)*M186,0)*AG188,"")</f>
        <v/>
      </c>
      <c r="AJ188" s="1547" t="str">
        <f>IFERROR(ROUNDDOWN(ROUND((L186*(V188-AX186)),0)*M186,0)*AG188,"")</f>
        <v/>
      </c>
      <c r="AK188" s="1373"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9"/>
      <c r="AP188" s="1545"/>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5"/>
      <c r="B189" s="1419"/>
      <c r="C189" s="1420"/>
      <c r="D189" s="1420"/>
      <c r="E189" s="1420"/>
      <c r="F189" s="1421"/>
      <c r="G189" s="1269"/>
      <c r="H189" s="1269"/>
      <c r="I189" s="1269"/>
      <c r="J189" s="1424"/>
      <c r="K189" s="1269"/>
      <c r="L189" s="1455"/>
      <c r="M189" s="1457"/>
      <c r="N189" s="662" t="str">
        <f>IF('別紙様式2-2（４・５月分）'!Q145="","",'別紙様式2-2（４・５月分）'!Q145)</f>
        <v/>
      </c>
      <c r="O189" s="1428"/>
      <c r="P189" s="1402"/>
      <c r="Q189" s="1461"/>
      <c r="R189" s="1406"/>
      <c r="S189" s="1408"/>
      <c r="T189" s="1410"/>
      <c r="U189" s="1558"/>
      <c r="V189" s="1414"/>
      <c r="W189" s="1416"/>
      <c r="X189" s="1554"/>
      <c r="Y189" s="1366"/>
      <c r="Z189" s="1554"/>
      <c r="AA189" s="1366"/>
      <c r="AB189" s="1554"/>
      <c r="AC189" s="1366"/>
      <c r="AD189" s="1554"/>
      <c r="AE189" s="1366"/>
      <c r="AF189" s="1366"/>
      <c r="AG189" s="1366"/>
      <c r="AH189" s="1368"/>
      <c r="AI189" s="1490"/>
      <c r="AJ189" s="1548"/>
      <c r="AK189" s="1374"/>
      <c r="AL189" s="1550"/>
      <c r="AM189" s="1552"/>
      <c r="AN189" s="1544"/>
      <c r="AO189" s="1530"/>
      <c r="AP189" s="1546"/>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3">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2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25" t="str">
        <f>IF(SUM('別紙様式2-2（４・５月分）'!R146:R148)=0,"",SUM('別紙様式2-2（４・５月分）'!R146:R148))</f>
        <v/>
      </c>
      <c r="P190" s="1429" t="str">
        <f>IFERROR(VLOOKUP('別紙様式2-2（４・５月分）'!AR146,【参考】数式用!$AT$5:$AU$22,2,FALSE),"")</f>
        <v/>
      </c>
      <c r="Q190" s="1430"/>
      <c r="R190" s="1431"/>
      <c r="S190" s="1435" t="str">
        <f>IFERROR(VLOOKUP(K190,【参考】数式用!$A$5:$AB$27,MATCH(P190,【参考】数式用!$B$4:$AB$4,0)+1,0),"")</f>
        <v/>
      </c>
      <c r="T190" s="1437" t="s">
        <v>2275</v>
      </c>
      <c r="U190" s="1572" t="str">
        <f>IF('別紙様式2-3（６月以降分）'!U190="","",'別紙様式2-3（６月以降分）'!U190)</f>
        <v/>
      </c>
      <c r="V190" s="1441" t="str">
        <f>IFERROR(VLOOKUP(K190,【参考】数式用!$A$5:$AB$27,MATCH(U190,【参考】数式用!$B$4:$AB$4,0)+1,0),"")</f>
        <v/>
      </c>
      <c r="W190" s="1443" t="s">
        <v>19</v>
      </c>
      <c r="X190" s="1570">
        <f>'別紙様式2-3（６月以降分）'!X190</f>
        <v>6</v>
      </c>
      <c r="Y190" s="1379" t="s">
        <v>10</v>
      </c>
      <c r="Z190" s="1570">
        <f>'別紙様式2-3（６月以降分）'!Z190</f>
        <v>6</v>
      </c>
      <c r="AA190" s="1379" t="s">
        <v>45</v>
      </c>
      <c r="AB190" s="1570">
        <f>'別紙様式2-3（６月以降分）'!AB190</f>
        <v>7</v>
      </c>
      <c r="AC190" s="1379" t="s">
        <v>10</v>
      </c>
      <c r="AD190" s="1570">
        <f>'別紙様式2-3（６月以降分）'!AD190</f>
        <v>3</v>
      </c>
      <c r="AE190" s="1379" t="s">
        <v>2188</v>
      </c>
      <c r="AF190" s="1379" t="s">
        <v>24</v>
      </c>
      <c r="AG190" s="1379">
        <f>IF(X190&gt;=1,(AB190*12+AD190)-(X190*12+Z190)+1,"")</f>
        <v>10</v>
      </c>
      <c r="AH190" s="1381" t="s">
        <v>38</v>
      </c>
      <c r="AI190" s="1383" t="str">
        <f>'別紙様式2-3（６月以降分）'!AI190</f>
        <v/>
      </c>
      <c r="AJ190" s="1564" t="str">
        <f>'別紙様式2-3（６月以降分）'!AJ190</f>
        <v/>
      </c>
      <c r="AK190" s="1566">
        <f>'別紙様式2-3（６月以降分）'!AK190</f>
        <v>0</v>
      </c>
      <c r="AL190" s="1568" t="str">
        <f>IF('別紙様式2-3（６月以降分）'!AL190="","",'別紙様式2-3（６月以降分）'!AL190)</f>
        <v/>
      </c>
      <c r="AM190" s="1559">
        <f>'別紙様式2-3（６月以降分）'!AM190</f>
        <v>0</v>
      </c>
      <c r="AN190" s="1561" t="str">
        <f>IF('別紙様式2-3（６月以降分）'!AN190="","",'別紙様式2-3（６月以降分）'!AN190)</f>
        <v/>
      </c>
      <c r="AO190" s="1395" t="str">
        <f>IF('別紙様式2-3（６月以降分）'!AO190="","",'別紙様式2-3（６月以降分）'!AO190)</f>
        <v/>
      </c>
      <c r="AP190" s="1359" t="str">
        <f>IF('別紙様式2-3（６月以降分）'!AP190="","",'別紙様式2-3（６月以降分）'!AP190)</f>
        <v/>
      </c>
      <c r="AQ190" s="1395" t="str">
        <f>IF('別紙様式2-3（６月以降分）'!AQ190="","",'別紙様式2-3（６月以降分）'!AQ190)</f>
        <v/>
      </c>
      <c r="AR190" s="1535" t="str">
        <f>IF('別紙様式2-3（６月以降分）'!AR190="","",'別紙様式2-3（６月以降分）'!AR190)</f>
        <v/>
      </c>
      <c r="AS190" s="1555"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2" t="str">
        <f>IFERROR(VLOOKUP(K190,【参考】数式用!$AJ$2:$AK$24,2,FALSE),"")</f>
        <v/>
      </c>
      <c r="AZ190" s="596"/>
      <c r="BE190" s="440"/>
      <c r="BF190" s="1335" t="str">
        <f>G190</f>
        <v/>
      </c>
      <c r="BG190" s="1335"/>
      <c r="BH190" s="1335"/>
    </row>
    <row r="191" spans="1:60" ht="15" customHeight="1">
      <c r="A191" s="1314"/>
      <c r="B191" s="1301"/>
      <c r="C191" s="1302"/>
      <c r="D191" s="1302"/>
      <c r="E191" s="1302"/>
      <c r="F191" s="1303"/>
      <c r="G191" s="1268"/>
      <c r="H191" s="1268"/>
      <c r="I191" s="1268"/>
      <c r="J191" s="1423"/>
      <c r="K191" s="1268"/>
      <c r="L191" s="1454"/>
      <c r="M191" s="1463"/>
      <c r="N191" s="1399" t="str">
        <f>IF('別紙様式2-2（４・５月分）'!Q147="","",'別紙様式2-2（４・５月分）'!Q147)</f>
        <v/>
      </c>
      <c r="O191" s="1426"/>
      <c r="P191" s="1432"/>
      <c r="Q191" s="1433"/>
      <c r="R191" s="1434"/>
      <c r="S191" s="1436"/>
      <c r="T191" s="1438"/>
      <c r="U191" s="1573"/>
      <c r="V191" s="1442"/>
      <c r="W191" s="1444"/>
      <c r="X191" s="1571"/>
      <c r="Y191" s="1380"/>
      <c r="Z191" s="1571"/>
      <c r="AA191" s="1380"/>
      <c r="AB191" s="1571"/>
      <c r="AC191" s="1380"/>
      <c r="AD191" s="1571"/>
      <c r="AE191" s="1380"/>
      <c r="AF191" s="1380"/>
      <c r="AG191" s="1380"/>
      <c r="AH191" s="1382"/>
      <c r="AI191" s="1384"/>
      <c r="AJ191" s="1565"/>
      <c r="AK191" s="1567"/>
      <c r="AL191" s="1569"/>
      <c r="AM191" s="1560"/>
      <c r="AN191" s="1562"/>
      <c r="AO191" s="1396"/>
      <c r="AP191" s="1563"/>
      <c r="AQ191" s="1396"/>
      <c r="AR191" s="1536"/>
      <c r="AS191" s="1556"/>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23"/>
      <c r="K192" s="1268"/>
      <c r="L192" s="1454"/>
      <c r="M192" s="1463"/>
      <c r="N192" s="1400"/>
      <c r="O192" s="1427"/>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57"/>
      <c r="V192" s="1413" t="str">
        <f>IFERROR(VLOOKUP(K190,【参考】数式用!$A$5:$AB$27,MATCH(U192,【参考】数式用!$B$4:$AB$4,0)+1,0),"")</f>
        <v/>
      </c>
      <c r="W192" s="1415" t="s">
        <v>19</v>
      </c>
      <c r="X192" s="1553"/>
      <c r="Y192" s="1365" t="s">
        <v>10</v>
      </c>
      <c r="Z192" s="1553"/>
      <c r="AA192" s="1365" t="s">
        <v>45</v>
      </c>
      <c r="AB192" s="1553"/>
      <c r="AC192" s="1365" t="s">
        <v>10</v>
      </c>
      <c r="AD192" s="1553"/>
      <c r="AE192" s="1365" t="s">
        <v>2188</v>
      </c>
      <c r="AF192" s="1365" t="s">
        <v>24</v>
      </c>
      <c r="AG192" s="1365" t="str">
        <f>IF(X192&gt;=1,(AB192*12+AD192)-(X192*12+Z192)+1,"")</f>
        <v/>
      </c>
      <c r="AH192" s="1367" t="s">
        <v>38</v>
      </c>
      <c r="AI192" s="1489" t="str">
        <f t="shared" ref="AI192" si="171">IFERROR(ROUNDDOWN(ROUND(L190*V192,0)*M190,0)*AG192,"")</f>
        <v/>
      </c>
      <c r="AJ192" s="1547" t="str">
        <f>IFERROR(ROUNDDOWN(ROUND((L190*(V192-AX190)),0)*M190,0)*AG192,"")</f>
        <v/>
      </c>
      <c r="AK192" s="1373"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9"/>
      <c r="AP192" s="1545"/>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5"/>
      <c r="B193" s="1419"/>
      <c r="C193" s="1420"/>
      <c r="D193" s="1420"/>
      <c r="E193" s="1420"/>
      <c r="F193" s="1421"/>
      <c r="G193" s="1269"/>
      <c r="H193" s="1269"/>
      <c r="I193" s="1269"/>
      <c r="J193" s="1424"/>
      <c r="K193" s="1269"/>
      <c r="L193" s="1455"/>
      <c r="M193" s="1464"/>
      <c r="N193" s="662" t="str">
        <f>IF('別紙様式2-2（４・５月分）'!Q148="","",'別紙様式2-2（４・５月分）'!Q148)</f>
        <v/>
      </c>
      <c r="O193" s="1428"/>
      <c r="P193" s="1402"/>
      <c r="Q193" s="1461"/>
      <c r="R193" s="1406"/>
      <c r="S193" s="1408"/>
      <c r="T193" s="1410"/>
      <c r="U193" s="1558"/>
      <c r="V193" s="1414"/>
      <c r="W193" s="1416"/>
      <c r="X193" s="1554"/>
      <c r="Y193" s="1366"/>
      <c r="Z193" s="1554"/>
      <c r="AA193" s="1366"/>
      <c r="AB193" s="1554"/>
      <c r="AC193" s="1366"/>
      <c r="AD193" s="1554"/>
      <c r="AE193" s="1366"/>
      <c r="AF193" s="1366"/>
      <c r="AG193" s="1366"/>
      <c r="AH193" s="1368"/>
      <c r="AI193" s="1490"/>
      <c r="AJ193" s="1548"/>
      <c r="AK193" s="1374"/>
      <c r="AL193" s="1550"/>
      <c r="AM193" s="1552"/>
      <c r="AN193" s="1544"/>
      <c r="AO193" s="1530"/>
      <c r="AP193" s="1546"/>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2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25" t="str">
        <f>IF(SUM('別紙様式2-2（４・５月分）'!R149:R151)=0,"",SUM('別紙様式2-2（４・５月分）'!R149:R151))</f>
        <v/>
      </c>
      <c r="P194" s="1429" t="str">
        <f>IFERROR(VLOOKUP('別紙様式2-2（４・５月分）'!AR149,【参考】数式用!$AT$5:$AU$22,2,FALSE),"")</f>
        <v/>
      </c>
      <c r="Q194" s="1430"/>
      <c r="R194" s="1431"/>
      <c r="S194" s="1435" t="str">
        <f>IFERROR(VLOOKUP(K194,【参考】数式用!$A$5:$AB$27,MATCH(P194,【参考】数式用!$B$4:$AB$4,0)+1,0),"")</f>
        <v/>
      </c>
      <c r="T194" s="1437" t="s">
        <v>2275</v>
      </c>
      <c r="U194" s="1572" t="str">
        <f>IF('別紙様式2-3（６月以降分）'!U194="","",'別紙様式2-3（６月以降分）'!U194)</f>
        <v/>
      </c>
      <c r="V194" s="1441" t="str">
        <f>IFERROR(VLOOKUP(K194,【参考】数式用!$A$5:$AB$27,MATCH(U194,【参考】数式用!$B$4:$AB$4,0)+1,0),"")</f>
        <v/>
      </c>
      <c r="W194" s="1443" t="s">
        <v>19</v>
      </c>
      <c r="X194" s="1570">
        <f>'別紙様式2-3（６月以降分）'!X194</f>
        <v>6</v>
      </c>
      <c r="Y194" s="1379" t="s">
        <v>10</v>
      </c>
      <c r="Z194" s="1570">
        <f>'別紙様式2-3（６月以降分）'!Z194</f>
        <v>6</v>
      </c>
      <c r="AA194" s="1379" t="s">
        <v>45</v>
      </c>
      <c r="AB194" s="1570">
        <f>'別紙様式2-3（６月以降分）'!AB194</f>
        <v>7</v>
      </c>
      <c r="AC194" s="1379" t="s">
        <v>10</v>
      </c>
      <c r="AD194" s="1570">
        <f>'別紙様式2-3（６月以降分）'!AD194</f>
        <v>3</v>
      </c>
      <c r="AE194" s="1379" t="s">
        <v>2188</v>
      </c>
      <c r="AF194" s="1379" t="s">
        <v>24</v>
      </c>
      <c r="AG194" s="1379">
        <f>IF(X194&gt;=1,(AB194*12+AD194)-(X194*12+Z194)+1,"")</f>
        <v>10</v>
      </c>
      <c r="AH194" s="1381" t="s">
        <v>38</v>
      </c>
      <c r="AI194" s="1383" t="str">
        <f>'別紙様式2-3（６月以降分）'!AI194</f>
        <v/>
      </c>
      <c r="AJ194" s="1564" t="str">
        <f>'別紙様式2-3（６月以降分）'!AJ194</f>
        <v/>
      </c>
      <c r="AK194" s="1566">
        <f>'別紙様式2-3（６月以降分）'!AK194</f>
        <v>0</v>
      </c>
      <c r="AL194" s="1568" t="str">
        <f>IF('別紙様式2-3（６月以降分）'!AL194="","",'別紙様式2-3（６月以降分）'!AL194)</f>
        <v/>
      </c>
      <c r="AM194" s="1559">
        <f>'別紙様式2-3（６月以降分）'!AM194</f>
        <v>0</v>
      </c>
      <c r="AN194" s="1561" t="str">
        <f>IF('別紙様式2-3（６月以降分）'!AN194="","",'別紙様式2-3（６月以降分）'!AN194)</f>
        <v/>
      </c>
      <c r="AO194" s="1395" t="str">
        <f>IF('別紙様式2-3（６月以降分）'!AO194="","",'別紙様式2-3（６月以降分）'!AO194)</f>
        <v/>
      </c>
      <c r="AP194" s="1359" t="str">
        <f>IF('別紙様式2-3（６月以降分）'!AP194="","",'別紙様式2-3（６月以降分）'!AP194)</f>
        <v/>
      </c>
      <c r="AQ194" s="1395" t="str">
        <f>IF('別紙様式2-3（６月以降分）'!AQ194="","",'別紙様式2-3（６月以降分）'!AQ194)</f>
        <v/>
      </c>
      <c r="AR194" s="1535" t="str">
        <f>IF('別紙様式2-3（６月以降分）'!AR194="","",'別紙様式2-3（６月以降分）'!AR194)</f>
        <v/>
      </c>
      <c r="AS194" s="1555"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4"/>
      <c r="B195" s="1301"/>
      <c r="C195" s="1302"/>
      <c r="D195" s="1302"/>
      <c r="E195" s="1302"/>
      <c r="F195" s="1303"/>
      <c r="G195" s="1268"/>
      <c r="H195" s="1268"/>
      <c r="I195" s="1268"/>
      <c r="J195" s="1423"/>
      <c r="K195" s="1268"/>
      <c r="L195" s="1454"/>
      <c r="M195" s="1456"/>
      <c r="N195" s="1399" t="str">
        <f>IF('別紙様式2-2（４・５月分）'!Q150="","",'別紙様式2-2（４・５月分）'!Q150)</f>
        <v/>
      </c>
      <c r="O195" s="1426"/>
      <c r="P195" s="1432"/>
      <c r="Q195" s="1433"/>
      <c r="R195" s="1434"/>
      <c r="S195" s="1436"/>
      <c r="T195" s="1438"/>
      <c r="U195" s="1573"/>
      <c r="V195" s="1442"/>
      <c r="W195" s="1444"/>
      <c r="X195" s="1571"/>
      <c r="Y195" s="1380"/>
      <c r="Z195" s="1571"/>
      <c r="AA195" s="1380"/>
      <c r="AB195" s="1571"/>
      <c r="AC195" s="1380"/>
      <c r="AD195" s="1571"/>
      <c r="AE195" s="1380"/>
      <c r="AF195" s="1380"/>
      <c r="AG195" s="1380"/>
      <c r="AH195" s="1382"/>
      <c r="AI195" s="1384"/>
      <c r="AJ195" s="1565"/>
      <c r="AK195" s="1567"/>
      <c r="AL195" s="1569"/>
      <c r="AM195" s="1560"/>
      <c r="AN195" s="1562"/>
      <c r="AO195" s="1396"/>
      <c r="AP195" s="1563"/>
      <c r="AQ195" s="1396"/>
      <c r="AR195" s="1536"/>
      <c r="AS195" s="1556"/>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23"/>
      <c r="K196" s="1268"/>
      <c r="L196" s="1454"/>
      <c r="M196" s="1456"/>
      <c r="N196" s="1400"/>
      <c r="O196" s="1427"/>
      <c r="P196" s="1401" t="s">
        <v>2196</v>
      </c>
      <c r="Q196" s="1460" t="str">
        <f>IFERROR(VLOOKUP('別紙様式2-2（４・５月分）'!AR149,【参考】数式用!$AT$5:$AV$22,3,FALSE),"")</f>
        <v/>
      </c>
      <c r="R196" s="1405" t="s">
        <v>2207</v>
      </c>
      <c r="S196" s="1445" t="str">
        <f>IFERROR(VLOOKUP(K194,【参考】数式用!$A$5:$AB$27,MATCH(Q196,【参考】数式用!$B$4:$AB$4,0)+1,0),"")</f>
        <v/>
      </c>
      <c r="T196" s="1409" t="s">
        <v>2285</v>
      </c>
      <c r="U196" s="1557"/>
      <c r="V196" s="1413" t="str">
        <f>IFERROR(VLOOKUP(K194,【参考】数式用!$A$5:$AB$27,MATCH(U196,【参考】数式用!$B$4:$AB$4,0)+1,0),"")</f>
        <v/>
      </c>
      <c r="W196" s="1415" t="s">
        <v>19</v>
      </c>
      <c r="X196" s="1553"/>
      <c r="Y196" s="1365" t="s">
        <v>10</v>
      </c>
      <c r="Z196" s="1553"/>
      <c r="AA196" s="1365" t="s">
        <v>45</v>
      </c>
      <c r="AB196" s="1553"/>
      <c r="AC196" s="1365" t="s">
        <v>10</v>
      </c>
      <c r="AD196" s="1553"/>
      <c r="AE196" s="1365" t="s">
        <v>2188</v>
      </c>
      <c r="AF196" s="1365" t="s">
        <v>24</v>
      </c>
      <c r="AG196" s="1365" t="str">
        <f>IF(X196&gt;=1,(AB196*12+AD196)-(X196*12+Z196)+1,"")</f>
        <v/>
      </c>
      <c r="AH196" s="1367" t="s">
        <v>38</v>
      </c>
      <c r="AI196" s="1489" t="str">
        <f t="shared" ref="AI196" si="175">IFERROR(ROUNDDOWN(ROUND(L194*V196,0)*M194,0)*AG196,"")</f>
        <v/>
      </c>
      <c r="AJ196" s="1547" t="str">
        <f>IFERROR(ROUNDDOWN(ROUND((L194*(V196-AX194)),0)*M194,0)*AG196,"")</f>
        <v/>
      </c>
      <c r="AK196" s="1373"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9"/>
      <c r="AP196" s="1545"/>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5"/>
      <c r="B197" s="1419"/>
      <c r="C197" s="1420"/>
      <c r="D197" s="1420"/>
      <c r="E197" s="1420"/>
      <c r="F197" s="1421"/>
      <c r="G197" s="1269"/>
      <c r="H197" s="1269"/>
      <c r="I197" s="1269"/>
      <c r="J197" s="1424"/>
      <c r="K197" s="1269"/>
      <c r="L197" s="1455"/>
      <c r="M197" s="1457"/>
      <c r="N197" s="662" t="str">
        <f>IF('別紙様式2-2（４・５月分）'!Q151="","",'別紙様式2-2（４・５月分）'!Q151)</f>
        <v/>
      </c>
      <c r="O197" s="1428"/>
      <c r="P197" s="1402"/>
      <c r="Q197" s="1461"/>
      <c r="R197" s="1406"/>
      <c r="S197" s="1408"/>
      <c r="T197" s="1410"/>
      <c r="U197" s="1558"/>
      <c r="V197" s="1414"/>
      <c r="W197" s="1416"/>
      <c r="X197" s="1554"/>
      <c r="Y197" s="1366"/>
      <c r="Z197" s="1554"/>
      <c r="AA197" s="1366"/>
      <c r="AB197" s="1554"/>
      <c r="AC197" s="1366"/>
      <c r="AD197" s="1554"/>
      <c r="AE197" s="1366"/>
      <c r="AF197" s="1366"/>
      <c r="AG197" s="1366"/>
      <c r="AH197" s="1368"/>
      <c r="AI197" s="1490"/>
      <c r="AJ197" s="1548"/>
      <c r="AK197" s="1374"/>
      <c r="AL197" s="1550"/>
      <c r="AM197" s="1552"/>
      <c r="AN197" s="1544"/>
      <c r="AO197" s="1530"/>
      <c r="AP197" s="1546"/>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3">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2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25" t="str">
        <f>IF(SUM('別紙様式2-2（４・５月分）'!R152:R154)=0,"",SUM('別紙様式2-2（４・５月分）'!R152:R154))</f>
        <v/>
      </c>
      <c r="P198" s="1429" t="str">
        <f>IFERROR(VLOOKUP('別紙様式2-2（４・５月分）'!AR152,【参考】数式用!$AT$5:$AU$22,2,FALSE),"")</f>
        <v/>
      </c>
      <c r="Q198" s="1430"/>
      <c r="R198" s="1431"/>
      <c r="S198" s="1435" t="str">
        <f>IFERROR(VLOOKUP(K198,【参考】数式用!$A$5:$AB$27,MATCH(P198,【参考】数式用!$B$4:$AB$4,0)+1,0),"")</f>
        <v/>
      </c>
      <c r="T198" s="1437" t="s">
        <v>2275</v>
      </c>
      <c r="U198" s="1572" t="str">
        <f>IF('別紙様式2-3（６月以降分）'!U198="","",'別紙様式2-3（６月以降分）'!U198)</f>
        <v/>
      </c>
      <c r="V198" s="1441" t="str">
        <f>IFERROR(VLOOKUP(K198,【参考】数式用!$A$5:$AB$27,MATCH(U198,【参考】数式用!$B$4:$AB$4,0)+1,0),"")</f>
        <v/>
      </c>
      <c r="W198" s="1443" t="s">
        <v>19</v>
      </c>
      <c r="X198" s="1570">
        <f>'別紙様式2-3（６月以降分）'!X198</f>
        <v>6</v>
      </c>
      <c r="Y198" s="1379" t="s">
        <v>10</v>
      </c>
      <c r="Z198" s="1570">
        <f>'別紙様式2-3（６月以降分）'!Z198</f>
        <v>6</v>
      </c>
      <c r="AA198" s="1379" t="s">
        <v>45</v>
      </c>
      <c r="AB198" s="1570">
        <f>'別紙様式2-3（６月以降分）'!AB198</f>
        <v>7</v>
      </c>
      <c r="AC198" s="1379" t="s">
        <v>10</v>
      </c>
      <c r="AD198" s="1570">
        <f>'別紙様式2-3（６月以降分）'!AD198</f>
        <v>3</v>
      </c>
      <c r="AE198" s="1379" t="s">
        <v>2188</v>
      </c>
      <c r="AF198" s="1379" t="s">
        <v>24</v>
      </c>
      <c r="AG198" s="1379">
        <f>IF(X198&gt;=1,(AB198*12+AD198)-(X198*12+Z198)+1,"")</f>
        <v>10</v>
      </c>
      <c r="AH198" s="1381" t="s">
        <v>38</v>
      </c>
      <c r="AI198" s="1383" t="str">
        <f>'別紙様式2-3（６月以降分）'!AI198</f>
        <v/>
      </c>
      <c r="AJ198" s="1564" t="str">
        <f>'別紙様式2-3（６月以降分）'!AJ198</f>
        <v/>
      </c>
      <c r="AK198" s="1566">
        <f>'別紙様式2-3（６月以降分）'!AK198</f>
        <v>0</v>
      </c>
      <c r="AL198" s="1568" t="str">
        <f>IF('別紙様式2-3（６月以降分）'!AL198="","",'別紙様式2-3（６月以降分）'!AL198)</f>
        <v/>
      </c>
      <c r="AM198" s="1559">
        <f>'別紙様式2-3（６月以降分）'!AM198</f>
        <v>0</v>
      </c>
      <c r="AN198" s="1561" t="str">
        <f>IF('別紙様式2-3（６月以降分）'!AN198="","",'別紙様式2-3（６月以降分）'!AN198)</f>
        <v/>
      </c>
      <c r="AO198" s="1395" t="str">
        <f>IF('別紙様式2-3（６月以降分）'!AO198="","",'別紙様式2-3（６月以降分）'!AO198)</f>
        <v/>
      </c>
      <c r="AP198" s="1359" t="str">
        <f>IF('別紙様式2-3（６月以降分）'!AP198="","",'別紙様式2-3（６月以降分）'!AP198)</f>
        <v/>
      </c>
      <c r="AQ198" s="1395" t="str">
        <f>IF('別紙様式2-3（６月以降分）'!AQ198="","",'別紙様式2-3（６月以降分）'!AQ198)</f>
        <v/>
      </c>
      <c r="AR198" s="1535" t="str">
        <f>IF('別紙様式2-3（６月以降分）'!AR198="","",'別紙様式2-3（６月以降分）'!AR198)</f>
        <v/>
      </c>
      <c r="AS198" s="1555"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2" t="str">
        <f>IFERROR(VLOOKUP(K198,【参考】数式用!$AJ$2:$AK$24,2,FALSE),"")</f>
        <v/>
      </c>
      <c r="AZ198" s="596"/>
      <c r="BE198" s="440"/>
      <c r="BF198" s="1335" t="str">
        <f>G198</f>
        <v/>
      </c>
      <c r="BG198" s="1335"/>
      <c r="BH198" s="1335"/>
    </row>
    <row r="199" spans="1:60" ht="15" customHeight="1">
      <c r="A199" s="1314"/>
      <c r="B199" s="1301"/>
      <c r="C199" s="1302"/>
      <c r="D199" s="1302"/>
      <c r="E199" s="1302"/>
      <c r="F199" s="1303"/>
      <c r="G199" s="1268"/>
      <c r="H199" s="1268"/>
      <c r="I199" s="1268"/>
      <c r="J199" s="1423"/>
      <c r="K199" s="1268"/>
      <c r="L199" s="1454"/>
      <c r="M199" s="1463"/>
      <c r="N199" s="1399" t="str">
        <f>IF('別紙様式2-2（４・５月分）'!Q153="","",'別紙様式2-2（４・５月分）'!Q153)</f>
        <v/>
      </c>
      <c r="O199" s="1426"/>
      <c r="P199" s="1432"/>
      <c r="Q199" s="1433"/>
      <c r="R199" s="1434"/>
      <c r="S199" s="1436"/>
      <c r="T199" s="1438"/>
      <c r="U199" s="1573"/>
      <c r="V199" s="1442"/>
      <c r="W199" s="1444"/>
      <c r="X199" s="1571"/>
      <c r="Y199" s="1380"/>
      <c r="Z199" s="1571"/>
      <c r="AA199" s="1380"/>
      <c r="AB199" s="1571"/>
      <c r="AC199" s="1380"/>
      <c r="AD199" s="1571"/>
      <c r="AE199" s="1380"/>
      <c r="AF199" s="1380"/>
      <c r="AG199" s="1380"/>
      <c r="AH199" s="1382"/>
      <c r="AI199" s="1384"/>
      <c r="AJ199" s="1565"/>
      <c r="AK199" s="1567"/>
      <c r="AL199" s="1569"/>
      <c r="AM199" s="1560"/>
      <c r="AN199" s="1562"/>
      <c r="AO199" s="1396"/>
      <c r="AP199" s="1563"/>
      <c r="AQ199" s="1396"/>
      <c r="AR199" s="1536"/>
      <c r="AS199" s="1556"/>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23"/>
      <c r="K200" s="1268"/>
      <c r="L200" s="1454"/>
      <c r="M200" s="1463"/>
      <c r="N200" s="1400"/>
      <c r="O200" s="1427"/>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57"/>
      <c r="V200" s="1413" t="str">
        <f>IFERROR(VLOOKUP(K198,【参考】数式用!$A$5:$AB$27,MATCH(U200,【参考】数式用!$B$4:$AB$4,0)+1,0),"")</f>
        <v/>
      </c>
      <c r="W200" s="1415" t="s">
        <v>19</v>
      </c>
      <c r="X200" s="1553"/>
      <c r="Y200" s="1365" t="s">
        <v>10</v>
      </c>
      <c r="Z200" s="1553"/>
      <c r="AA200" s="1365" t="s">
        <v>45</v>
      </c>
      <c r="AB200" s="1553"/>
      <c r="AC200" s="1365" t="s">
        <v>10</v>
      </c>
      <c r="AD200" s="1553"/>
      <c r="AE200" s="1365" t="s">
        <v>2188</v>
      </c>
      <c r="AF200" s="1365" t="s">
        <v>24</v>
      </c>
      <c r="AG200" s="1365" t="str">
        <f>IF(X200&gt;=1,(AB200*12+AD200)-(X200*12+Z200)+1,"")</f>
        <v/>
      </c>
      <c r="AH200" s="1367" t="s">
        <v>38</v>
      </c>
      <c r="AI200" s="1489" t="str">
        <f t="shared" ref="AI200" si="179">IFERROR(ROUNDDOWN(ROUND(L198*V200,0)*M198,0)*AG200,"")</f>
        <v/>
      </c>
      <c r="AJ200" s="1547" t="str">
        <f>IFERROR(ROUNDDOWN(ROUND((L198*(V200-AX198)),0)*M198,0)*AG200,"")</f>
        <v/>
      </c>
      <c r="AK200" s="1373"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9"/>
      <c r="AP200" s="1545"/>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5"/>
      <c r="B201" s="1419"/>
      <c r="C201" s="1420"/>
      <c r="D201" s="1420"/>
      <c r="E201" s="1420"/>
      <c r="F201" s="1421"/>
      <c r="G201" s="1269"/>
      <c r="H201" s="1269"/>
      <c r="I201" s="1269"/>
      <c r="J201" s="1424"/>
      <c r="K201" s="1269"/>
      <c r="L201" s="1455"/>
      <c r="M201" s="1464"/>
      <c r="N201" s="662" t="str">
        <f>IF('別紙様式2-2（４・５月分）'!Q154="","",'別紙様式2-2（４・５月分）'!Q154)</f>
        <v/>
      </c>
      <c r="O201" s="1428"/>
      <c r="P201" s="1402"/>
      <c r="Q201" s="1461"/>
      <c r="R201" s="1406"/>
      <c r="S201" s="1408"/>
      <c r="T201" s="1410"/>
      <c r="U201" s="1558"/>
      <c r="V201" s="1414"/>
      <c r="W201" s="1416"/>
      <c r="X201" s="1554"/>
      <c r="Y201" s="1366"/>
      <c r="Z201" s="1554"/>
      <c r="AA201" s="1366"/>
      <c r="AB201" s="1554"/>
      <c r="AC201" s="1366"/>
      <c r="AD201" s="1554"/>
      <c r="AE201" s="1366"/>
      <c r="AF201" s="1366"/>
      <c r="AG201" s="1366"/>
      <c r="AH201" s="1368"/>
      <c r="AI201" s="1490"/>
      <c r="AJ201" s="1548"/>
      <c r="AK201" s="1374"/>
      <c r="AL201" s="1550"/>
      <c r="AM201" s="1552"/>
      <c r="AN201" s="1544"/>
      <c r="AO201" s="1530"/>
      <c r="AP201" s="1546"/>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2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25" t="str">
        <f>IF(SUM('別紙様式2-2（４・５月分）'!R155:R157)=0,"",SUM('別紙様式2-2（４・５月分）'!R155:R157))</f>
        <v/>
      </c>
      <c r="P202" s="1429" t="str">
        <f>IFERROR(VLOOKUP('別紙様式2-2（４・５月分）'!AR155,【参考】数式用!$AT$5:$AU$22,2,FALSE),"")</f>
        <v/>
      </c>
      <c r="Q202" s="1430"/>
      <c r="R202" s="1431"/>
      <c r="S202" s="1435" t="str">
        <f>IFERROR(VLOOKUP(K202,【参考】数式用!$A$5:$AB$27,MATCH(P202,【参考】数式用!$B$4:$AB$4,0)+1,0),"")</f>
        <v/>
      </c>
      <c r="T202" s="1437" t="s">
        <v>2275</v>
      </c>
      <c r="U202" s="1572" t="str">
        <f>IF('別紙様式2-3（６月以降分）'!U202="","",'別紙様式2-3（６月以降分）'!U202)</f>
        <v/>
      </c>
      <c r="V202" s="1441" t="str">
        <f>IFERROR(VLOOKUP(K202,【参考】数式用!$A$5:$AB$27,MATCH(U202,【参考】数式用!$B$4:$AB$4,0)+1,0),"")</f>
        <v/>
      </c>
      <c r="W202" s="1443" t="s">
        <v>19</v>
      </c>
      <c r="X202" s="1570">
        <f>'別紙様式2-3（６月以降分）'!X202</f>
        <v>6</v>
      </c>
      <c r="Y202" s="1379" t="s">
        <v>10</v>
      </c>
      <c r="Z202" s="1570">
        <f>'別紙様式2-3（６月以降分）'!Z202</f>
        <v>6</v>
      </c>
      <c r="AA202" s="1379" t="s">
        <v>45</v>
      </c>
      <c r="AB202" s="1570">
        <f>'別紙様式2-3（６月以降分）'!AB202</f>
        <v>7</v>
      </c>
      <c r="AC202" s="1379" t="s">
        <v>10</v>
      </c>
      <c r="AD202" s="1570">
        <f>'別紙様式2-3（６月以降分）'!AD202</f>
        <v>3</v>
      </c>
      <c r="AE202" s="1379" t="s">
        <v>2188</v>
      </c>
      <c r="AF202" s="1379" t="s">
        <v>24</v>
      </c>
      <c r="AG202" s="1379">
        <f>IF(X202&gt;=1,(AB202*12+AD202)-(X202*12+Z202)+1,"")</f>
        <v>10</v>
      </c>
      <c r="AH202" s="1381" t="s">
        <v>38</v>
      </c>
      <c r="AI202" s="1383" t="str">
        <f>'別紙様式2-3（６月以降分）'!AI202</f>
        <v/>
      </c>
      <c r="AJ202" s="1564" t="str">
        <f>'別紙様式2-3（６月以降分）'!AJ202</f>
        <v/>
      </c>
      <c r="AK202" s="1566">
        <f>'別紙様式2-3（６月以降分）'!AK202</f>
        <v>0</v>
      </c>
      <c r="AL202" s="1568" t="str">
        <f>IF('別紙様式2-3（６月以降分）'!AL202="","",'別紙様式2-3（６月以降分）'!AL202)</f>
        <v/>
      </c>
      <c r="AM202" s="1559">
        <f>'別紙様式2-3（６月以降分）'!AM202</f>
        <v>0</v>
      </c>
      <c r="AN202" s="1561" t="str">
        <f>IF('別紙様式2-3（６月以降分）'!AN202="","",'別紙様式2-3（６月以降分）'!AN202)</f>
        <v/>
      </c>
      <c r="AO202" s="1395" t="str">
        <f>IF('別紙様式2-3（６月以降分）'!AO202="","",'別紙様式2-3（６月以降分）'!AO202)</f>
        <v/>
      </c>
      <c r="AP202" s="1359" t="str">
        <f>IF('別紙様式2-3（６月以降分）'!AP202="","",'別紙様式2-3（６月以降分）'!AP202)</f>
        <v/>
      </c>
      <c r="AQ202" s="1395" t="str">
        <f>IF('別紙様式2-3（６月以降分）'!AQ202="","",'別紙様式2-3（６月以降分）'!AQ202)</f>
        <v/>
      </c>
      <c r="AR202" s="1535" t="str">
        <f>IF('別紙様式2-3（６月以降分）'!AR202="","",'別紙様式2-3（６月以降分）'!AR202)</f>
        <v/>
      </c>
      <c r="AS202" s="1555"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4"/>
      <c r="B203" s="1301"/>
      <c r="C203" s="1302"/>
      <c r="D203" s="1302"/>
      <c r="E203" s="1302"/>
      <c r="F203" s="1303"/>
      <c r="G203" s="1268"/>
      <c r="H203" s="1268"/>
      <c r="I203" s="1268"/>
      <c r="J203" s="1423"/>
      <c r="K203" s="1268"/>
      <c r="L203" s="1454"/>
      <c r="M203" s="1456"/>
      <c r="N203" s="1399" t="str">
        <f>IF('別紙様式2-2（４・５月分）'!Q156="","",'別紙様式2-2（４・５月分）'!Q156)</f>
        <v/>
      </c>
      <c r="O203" s="1426"/>
      <c r="P203" s="1432"/>
      <c r="Q203" s="1433"/>
      <c r="R203" s="1434"/>
      <c r="S203" s="1436"/>
      <c r="T203" s="1438"/>
      <c r="U203" s="1573"/>
      <c r="V203" s="1442"/>
      <c r="W203" s="1444"/>
      <c r="X203" s="1571"/>
      <c r="Y203" s="1380"/>
      <c r="Z203" s="1571"/>
      <c r="AA203" s="1380"/>
      <c r="AB203" s="1571"/>
      <c r="AC203" s="1380"/>
      <c r="AD203" s="1571"/>
      <c r="AE203" s="1380"/>
      <c r="AF203" s="1380"/>
      <c r="AG203" s="1380"/>
      <c r="AH203" s="1382"/>
      <c r="AI203" s="1384"/>
      <c r="AJ203" s="1565"/>
      <c r="AK203" s="1567"/>
      <c r="AL203" s="1569"/>
      <c r="AM203" s="1560"/>
      <c r="AN203" s="1562"/>
      <c r="AO203" s="1396"/>
      <c r="AP203" s="1563"/>
      <c r="AQ203" s="1396"/>
      <c r="AR203" s="1536"/>
      <c r="AS203" s="1556"/>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23"/>
      <c r="K204" s="1268"/>
      <c r="L204" s="1454"/>
      <c r="M204" s="1456"/>
      <c r="N204" s="1400"/>
      <c r="O204" s="1427"/>
      <c r="P204" s="1401" t="s">
        <v>2196</v>
      </c>
      <c r="Q204" s="1460" t="str">
        <f>IFERROR(VLOOKUP('別紙様式2-2（４・５月分）'!AR155,【参考】数式用!$AT$5:$AV$22,3,FALSE),"")</f>
        <v/>
      </c>
      <c r="R204" s="1405" t="s">
        <v>2207</v>
      </c>
      <c r="S204" s="1445" t="str">
        <f>IFERROR(VLOOKUP(K202,【参考】数式用!$A$5:$AB$27,MATCH(Q204,【参考】数式用!$B$4:$AB$4,0)+1,0),"")</f>
        <v/>
      </c>
      <c r="T204" s="1409" t="s">
        <v>2285</v>
      </c>
      <c r="U204" s="1557"/>
      <c r="V204" s="1413" t="str">
        <f>IFERROR(VLOOKUP(K202,【参考】数式用!$A$5:$AB$27,MATCH(U204,【参考】数式用!$B$4:$AB$4,0)+1,0),"")</f>
        <v/>
      </c>
      <c r="W204" s="1415" t="s">
        <v>19</v>
      </c>
      <c r="X204" s="1553"/>
      <c r="Y204" s="1365" t="s">
        <v>10</v>
      </c>
      <c r="Z204" s="1553"/>
      <c r="AA204" s="1365" t="s">
        <v>45</v>
      </c>
      <c r="AB204" s="1553"/>
      <c r="AC204" s="1365" t="s">
        <v>10</v>
      </c>
      <c r="AD204" s="1553"/>
      <c r="AE204" s="1365" t="s">
        <v>2188</v>
      </c>
      <c r="AF204" s="1365" t="s">
        <v>24</v>
      </c>
      <c r="AG204" s="1365" t="str">
        <f>IF(X204&gt;=1,(AB204*12+AD204)-(X204*12+Z204)+1,"")</f>
        <v/>
      </c>
      <c r="AH204" s="1367" t="s">
        <v>38</v>
      </c>
      <c r="AI204" s="1489" t="str">
        <f t="shared" ref="AI204" si="183">IFERROR(ROUNDDOWN(ROUND(L202*V204,0)*M202,0)*AG204,"")</f>
        <v/>
      </c>
      <c r="AJ204" s="1547" t="str">
        <f>IFERROR(ROUNDDOWN(ROUND((L202*(V204-AX202)),0)*M202,0)*AG204,"")</f>
        <v/>
      </c>
      <c r="AK204" s="1373"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9"/>
      <c r="AP204" s="1545"/>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5"/>
      <c r="B205" s="1419"/>
      <c r="C205" s="1420"/>
      <c r="D205" s="1420"/>
      <c r="E205" s="1420"/>
      <c r="F205" s="1421"/>
      <c r="G205" s="1269"/>
      <c r="H205" s="1269"/>
      <c r="I205" s="1269"/>
      <c r="J205" s="1424"/>
      <c r="K205" s="1269"/>
      <c r="L205" s="1455"/>
      <c r="M205" s="1457"/>
      <c r="N205" s="662" t="str">
        <f>IF('別紙様式2-2（４・５月分）'!Q157="","",'別紙様式2-2（４・５月分）'!Q157)</f>
        <v/>
      </c>
      <c r="O205" s="1428"/>
      <c r="P205" s="1402"/>
      <c r="Q205" s="1461"/>
      <c r="R205" s="1406"/>
      <c r="S205" s="1408"/>
      <c r="T205" s="1410"/>
      <c r="U205" s="1558"/>
      <c r="V205" s="1414"/>
      <c r="W205" s="1416"/>
      <c r="X205" s="1554"/>
      <c r="Y205" s="1366"/>
      <c r="Z205" s="1554"/>
      <c r="AA205" s="1366"/>
      <c r="AB205" s="1554"/>
      <c r="AC205" s="1366"/>
      <c r="AD205" s="1554"/>
      <c r="AE205" s="1366"/>
      <c r="AF205" s="1366"/>
      <c r="AG205" s="1366"/>
      <c r="AH205" s="1368"/>
      <c r="AI205" s="1490"/>
      <c r="AJ205" s="1548"/>
      <c r="AK205" s="1374"/>
      <c r="AL205" s="1550"/>
      <c r="AM205" s="1552"/>
      <c r="AN205" s="1544"/>
      <c r="AO205" s="1530"/>
      <c r="AP205" s="1546"/>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3">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2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25" t="str">
        <f>IF(SUM('別紙様式2-2（４・５月分）'!R158:R160)=0,"",SUM('別紙様式2-2（４・５月分）'!R158:R160))</f>
        <v/>
      </c>
      <c r="P206" s="1429" t="str">
        <f>IFERROR(VLOOKUP('別紙様式2-2（４・５月分）'!AR158,【参考】数式用!$AT$5:$AU$22,2,FALSE),"")</f>
        <v/>
      </c>
      <c r="Q206" s="1430"/>
      <c r="R206" s="1431"/>
      <c r="S206" s="1435" t="str">
        <f>IFERROR(VLOOKUP(K206,【参考】数式用!$A$5:$AB$27,MATCH(P206,【参考】数式用!$B$4:$AB$4,0)+1,0),"")</f>
        <v/>
      </c>
      <c r="T206" s="1437" t="s">
        <v>2275</v>
      </c>
      <c r="U206" s="1572" t="str">
        <f>IF('別紙様式2-3（６月以降分）'!U206="","",'別紙様式2-3（６月以降分）'!U206)</f>
        <v/>
      </c>
      <c r="V206" s="1441" t="str">
        <f>IFERROR(VLOOKUP(K206,【参考】数式用!$A$5:$AB$27,MATCH(U206,【参考】数式用!$B$4:$AB$4,0)+1,0),"")</f>
        <v/>
      </c>
      <c r="W206" s="1443" t="s">
        <v>19</v>
      </c>
      <c r="X206" s="1570">
        <f>'別紙様式2-3（６月以降分）'!X206</f>
        <v>6</v>
      </c>
      <c r="Y206" s="1379" t="s">
        <v>10</v>
      </c>
      <c r="Z206" s="1570">
        <f>'別紙様式2-3（６月以降分）'!Z206</f>
        <v>6</v>
      </c>
      <c r="AA206" s="1379" t="s">
        <v>45</v>
      </c>
      <c r="AB206" s="1570">
        <f>'別紙様式2-3（６月以降分）'!AB206</f>
        <v>7</v>
      </c>
      <c r="AC206" s="1379" t="s">
        <v>10</v>
      </c>
      <c r="AD206" s="1570">
        <f>'別紙様式2-3（６月以降分）'!AD206</f>
        <v>3</v>
      </c>
      <c r="AE206" s="1379" t="s">
        <v>2188</v>
      </c>
      <c r="AF206" s="1379" t="s">
        <v>24</v>
      </c>
      <c r="AG206" s="1379">
        <f>IF(X206&gt;=1,(AB206*12+AD206)-(X206*12+Z206)+1,"")</f>
        <v>10</v>
      </c>
      <c r="AH206" s="1381" t="s">
        <v>38</v>
      </c>
      <c r="AI206" s="1383" t="str">
        <f>'別紙様式2-3（６月以降分）'!AI206</f>
        <v/>
      </c>
      <c r="AJ206" s="1564" t="str">
        <f>'別紙様式2-3（６月以降分）'!AJ206</f>
        <v/>
      </c>
      <c r="AK206" s="1566">
        <f>'別紙様式2-3（６月以降分）'!AK206</f>
        <v>0</v>
      </c>
      <c r="AL206" s="1568" t="str">
        <f>IF('別紙様式2-3（６月以降分）'!AL206="","",'別紙様式2-3（６月以降分）'!AL206)</f>
        <v/>
      </c>
      <c r="AM206" s="1559">
        <f>'別紙様式2-3（６月以降分）'!AM206</f>
        <v>0</v>
      </c>
      <c r="AN206" s="1561" t="str">
        <f>IF('別紙様式2-3（６月以降分）'!AN206="","",'別紙様式2-3（６月以降分）'!AN206)</f>
        <v/>
      </c>
      <c r="AO206" s="1395" t="str">
        <f>IF('別紙様式2-3（６月以降分）'!AO206="","",'別紙様式2-3（６月以降分）'!AO206)</f>
        <v/>
      </c>
      <c r="AP206" s="1359" t="str">
        <f>IF('別紙様式2-3（６月以降分）'!AP206="","",'別紙様式2-3（６月以降分）'!AP206)</f>
        <v/>
      </c>
      <c r="AQ206" s="1395" t="str">
        <f>IF('別紙様式2-3（６月以降分）'!AQ206="","",'別紙様式2-3（６月以降分）'!AQ206)</f>
        <v/>
      </c>
      <c r="AR206" s="1535" t="str">
        <f>IF('別紙様式2-3（６月以降分）'!AR206="","",'別紙様式2-3（６月以降分）'!AR206)</f>
        <v/>
      </c>
      <c r="AS206" s="1555"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2" t="str">
        <f>IFERROR(VLOOKUP(K206,【参考】数式用!$AJ$2:$AK$24,2,FALSE),"")</f>
        <v/>
      </c>
      <c r="AZ206" s="596"/>
      <c r="BE206" s="440"/>
      <c r="BF206" s="1335" t="str">
        <f>G206</f>
        <v/>
      </c>
      <c r="BG206" s="1335"/>
      <c r="BH206" s="1335"/>
    </row>
    <row r="207" spans="1:60" ht="15" customHeight="1">
      <c r="A207" s="1314"/>
      <c r="B207" s="1301"/>
      <c r="C207" s="1302"/>
      <c r="D207" s="1302"/>
      <c r="E207" s="1302"/>
      <c r="F207" s="1303"/>
      <c r="G207" s="1268"/>
      <c r="H207" s="1268"/>
      <c r="I207" s="1268"/>
      <c r="J207" s="1423"/>
      <c r="K207" s="1268"/>
      <c r="L207" s="1454"/>
      <c r="M207" s="1463"/>
      <c r="N207" s="1399" t="str">
        <f>IF('別紙様式2-2（４・５月分）'!Q159="","",'別紙様式2-2（４・５月分）'!Q159)</f>
        <v/>
      </c>
      <c r="O207" s="1426"/>
      <c r="P207" s="1432"/>
      <c r="Q207" s="1433"/>
      <c r="R207" s="1434"/>
      <c r="S207" s="1436"/>
      <c r="T207" s="1438"/>
      <c r="U207" s="1573"/>
      <c r="V207" s="1442"/>
      <c r="W207" s="1444"/>
      <c r="X207" s="1571"/>
      <c r="Y207" s="1380"/>
      <c r="Z207" s="1571"/>
      <c r="AA207" s="1380"/>
      <c r="AB207" s="1571"/>
      <c r="AC207" s="1380"/>
      <c r="AD207" s="1571"/>
      <c r="AE207" s="1380"/>
      <c r="AF207" s="1380"/>
      <c r="AG207" s="1380"/>
      <c r="AH207" s="1382"/>
      <c r="AI207" s="1384"/>
      <c r="AJ207" s="1565"/>
      <c r="AK207" s="1567"/>
      <c r="AL207" s="1569"/>
      <c r="AM207" s="1560"/>
      <c r="AN207" s="1562"/>
      <c r="AO207" s="1396"/>
      <c r="AP207" s="1563"/>
      <c r="AQ207" s="1396"/>
      <c r="AR207" s="1536"/>
      <c r="AS207" s="1556"/>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23"/>
      <c r="K208" s="1268"/>
      <c r="L208" s="1454"/>
      <c r="M208" s="1463"/>
      <c r="N208" s="1400"/>
      <c r="O208" s="1427"/>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57"/>
      <c r="V208" s="1413" t="str">
        <f>IFERROR(VLOOKUP(K206,【参考】数式用!$A$5:$AB$27,MATCH(U208,【参考】数式用!$B$4:$AB$4,0)+1,0),"")</f>
        <v/>
      </c>
      <c r="W208" s="1415" t="s">
        <v>19</v>
      </c>
      <c r="X208" s="1553"/>
      <c r="Y208" s="1365" t="s">
        <v>10</v>
      </c>
      <c r="Z208" s="1553"/>
      <c r="AA208" s="1365" t="s">
        <v>45</v>
      </c>
      <c r="AB208" s="1553"/>
      <c r="AC208" s="1365" t="s">
        <v>10</v>
      </c>
      <c r="AD208" s="1553"/>
      <c r="AE208" s="1365" t="s">
        <v>2188</v>
      </c>
      <c r="AF208" s="1365" t="s">
        <v>24</v>
      </c>
      <c r="AG208" s="1365" t="str">
        <f>IF(X208&gt;=1,(AB208*12+AD208)-(X208*12+Z208)+1,"")</f>
        <v/>
      </c>
      <c r="AH208" s="1367" t="s">
        <v>38</v>
      </c>
      <c r="AI208" s="1489" t="str">
        <f t="shared" ref="AI208" si="187">IFERROR(ROUNDDOWN(ROUND(L206*V208,0)*M206,0)*AG208,"")</f>
        <v/>
      </c>
      <c r="AJ208" s="1547" t="str">
        <f>IFERROR(ROUNDDOWN(ROUND((L206*(V208-AX206)),0)*M206,0)*AG208,"")</f>
        <v/>
      </c>
      <c r="AK208" s="1373"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9"/>
      <c r="AP208" s="1545"/>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5"/>
      <c r="B209" s="1419"/>
      <c r="C209" s="1420"/>
      <c r="D209" s="1420"/>
      <c r="E209" s="1420"/>
      <c r="F209" s="1421"/>
      <c r="G209" s="1269"/>
      <c r="H209" s="1269"/>
      <c r="I209" s="1269"/>
      <c r="J209" s="1424"/>
      <c r="K209" s="1269"/>
      <c r="L209" s="1455"/>
      <c r="M209" s="1464"/>
      <c r="N209" s="662" t="str">
        <f>IF('別紙様式2-2（４・５月分）'!Q160="","",'別紙様式2-2（４・５月分）'!Q160)</f>
        <v/>
      </c>
      <c r="O209" s="1428"/>
      <c r="P209" s="1402"/>
      <c r="Q209" s="1461"/>
      <c r="R209" s="1406"/>
      <c r="S209" s="1408"/>
      <c r="T209" s="1410"/>
      <c r="U209" s="1558"/>
      <c r="V209" s="1414"/>
      <c r="W209" s="1416"/>
      <c r="X209" s="1554"/>
      <c r="Y209" s="1366"/>
      <c r="Z209" s="1554"/>
      <c r="AA209" s="1366"/>
      <c r="AB209" s="1554"/>
      <c r="AC209" s="1366"/>
      <c r="AD209" s="1554"/>
      <c r="AE209" s="1366"/>
      <c r="AF209" s="1366"/>
      <c r="AG209" s="1366"/>
      <c r="AH209" s="1368"/>
      <c r="AI209" s="1490"/>
      <c r="AJ209" s="1548"/>
      <c r="AK209" s="1374"/>
      <c r="AL209" s="1550"/>
      <c r="AM209" s="1552"/>
      <c r="AN209" s="1544"/>
      <c r="AO209" s="1530"/>
      <c r="AP209" s="1546"/>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2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25" t="str">
        <f>IF(SUM('別紙様式2-2（４・５月分）'!R161:R163)=0,"",SUM('別紙様式2-2（４・５月分）'!R161:R163))</f>
        <v/>
      </c>
      <c r="P210" s="1429" t="str">
        <f>IFERROR(VLOOKUP('別紙様式2-2（４・５月分）'!AR161,【参考】数式用!$AT$5:$AU$22,2,FALSE),"")</f>
        <v/>
      </c>
      <c r="Q210" s="1430"/>
      <c r="R210" s="1431"/>
      <c r="S210" s="1435" t="str">
        <f>IFERROR(VLOOKUP(K210,【参考】数式用!$A$5:$AB$27,MATCH(P210,【参考】数式用!$B$4:$AB$4,0)+1,0),"")</f>
        <v/>
      </c>
      <c r="T210" s="1437" t="s">
        <v>2275</v>
      </c>
      <c r="U210" s="1572" t="str">
        <f>IF('別紙様式2-3（６月以降分）'!U210="","",'別紙様式2-3（６月以降分）'!U210)</f>
        <v/>
      </c>
      <c r="V210" s="1441" t="str">
        <f>IFERROR(VLOOKUP(K210,【参考】数式用!$A$5:$AB$27,MATCH(U210,【参考】数式用!$B$4:$AB$4,0)+1,0),"")</f>
        <v/>
      </c>
      <c r="W210" s="1443" t="s">
        <v>19</v>
      </c>
      <c r="X210" s="1570">
        <f>'別紙様式2-3（６月以降分）'!X210</f>
        <v>6</v>
      </c>
      <c r="Y210" s="1379" t="s">
        <v>10</v>
      </c>
      <c r="Z210" s="1570">
        <f>'別紙様式2-3（６月以降分）'!Z210</f>
        <v>6</v>
      </c>
      <c r="AA210" s="1379" t="s">
        <v>45</v>
      </c>
      <c r="AB210" s="1570">
        <f>'別紙様式2-3（６月以降分）'!AB210</f>
        <v>7</v>
      </c>
      <c r="AC210" s="1379" t="s">
        <v>10</v>
      </c>
      <c r="AD210" s="1570">
        <f>'別紙様式2-3（６月以降分）'!AD210</f>
        <v>3</v>
      </c>
      <c r="AE210" s="1379" t="s">
        <v>2188</v>
      </c>
      <c r="AF210" s="1379" t="s">
        <v>24</v>
      </c>
      <c r="AG210" s="1379">
        <f>IF(X210&gt;=1,(AB210*12+AD210)-(X210*12+Z210)+1,"")</f>
        <v>10</v>
      </c>
      <c r="AH210" s="1381" t="s">
        <v>38</v>
      </c>
      <c r="AI210" s="1383" t="str">
        <f>'別紙様式2-3（６月以降分）'!AI210</f>
        <v/>
      </c>
      <c r="AJ210" s="1564" t="str">
        <f>'別紙様式2-3（６月以降分）'!AJ210</f>
        <v/>
      </c>
      <c r="AK210" s="1566">
        <f>'別紙様式2-3（６月以降分）'!AK210</f>
        <v>0</v>
      </c>
      <c r="AL210" s="1568" t="str">
        <f>IF('別紙様式2-3（６月以降分）'!AL210="","",'別紙様式2-3（６月以降分）'!AL210)</f>
        <v/>
      </c>
      <c r="AM210" s="1559">
        <f>'別紙様式2-3（６月以降分）'!AM210</f>
        <v>0</v>
      </c>
      <c r="AN210" s="1561" t="str">
        <f>IF('別紙様式2-3（６月以降分）'!AN210="","",'別紙様式2-3（６月以降分）'!AN210)</f>
        <v/>
      </c>
      <c r="AO210" s="1395" t="str">
        <f>IF('別紙様式2-3（６月以降分）'!AO210="","",'別紙様式2-3（６月以降分）'!AO210)</f>
        <v/>
      </c>
      <c r="AP210" s="1359" t="str">
        <f>IF('別紙様式2-3（６月以降分）'!AP210="","",'別紙様式2-3（６月以降分）'!AP210)</f>
        <v/>
      </c>
      <c r="AQ210" s="1395" t="str">
        <f>IF('別紙様式2-3（６月以降分）'!AQ210="","",'別紙様式2-3（６月以降分）'!AQ210)</f>
        <v/>
      </c>
      <c r="AR210" s="1535" t="str">
        <f>IF('別紙様式2-3（６月以降分）'!AR210="","",'別紙様式2-3（６月以降分）'!AR210)</f>
        <v/>
      </c>
      <c r="AS210" s="1555"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4"/>
      <c r="B211" s="1301"/>
      <c r="C211" s="1302"/>
      <c r="D211" s="1302"/>
      <c r="E211" s="1302"/>
      <c r="F211" s="1303"/>
      <c r="G211" s="1268"/>
      <c r="H211" s="1268"/>
      <c r="I211" s="1268"/>
      <c r="J211" s="1423"/>
      <c r="K211" s="1268"/>
      <c r="L211" s="1454"/>
      <c r="M211" s="1456"/>
      <c r="N211" s="1399" t="str">
        <f>IF('別紙様式2-2（４・５月分）'!Q162="","",'別紙様式2-2（４・５月分）'!Q162)</f>
        <v/>
      </c>
      <c r="O211" s="1426"/>
      <c r="P211" s="1432"/>
      <c r="Q211" s="1433"/>
      <c r="R211" s="1434"/>
      <c r="S211" s="1436"/>
      <c r="T211" s="1438"/>
      <c r="U211" s="1573"/>
      <c r="V211" s="1442"/>
      <c r="W211" s="1444"/>
      <c r="X211" s="1571"/>
      <c r="Y211" s="1380"/>
      <c r="Z211" s="1571"/>
      <c r="AA211" s="1380"/>
      <c r="AB211" s="1571"/>
      <c r="AC211" s="1380"/>
      <c r="AD211" s="1571"/>
      <c r="AE211" s="1380"/>
      <c r="AF211" s="1380"/>
      <c r="AG211" s="1380"/>
      <c r="AH211" s="1382"/>
      <c r="AI211" s="1384"/>
      <c r="AJ211" s="1565"/>
      <c r="AK211" s="1567"/>
      <c r="AL211" s="1569"/>
      <c r="AM211" s="1560"/>
      <c r="AN211" s="1562"/>
      <c r="AO211" s="1396"/>
      <c r="AP211" s="1563"/>
      <c r="AQ211" s="1396"/>
      <c r="AR211" s="1536"/>
      <c r="AS211" s="1556"/>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23"/>
      <c r="K212" s="1268"/>
      <c r="L212" s="1454"/>
      <c r="M212" s="1456"/>
      <c r="N212" s="1400"/>
      <c r="O212" s="1427"/>
      <c r="P212" s="1401" t="s">
        <v>2196</v>
      </c>
      <c r="Q212" s="1460" t="str">
        <f>IFERROR(VLOOKUP('別紙様式2-2（４・５月分）'!AR161,【参考】数式用!$AT$5:$AV$22,3,FALSE),"")</f>
        <v/>
      </c>
      <c r="R212" s="1405" t="s">
        <v>2207</v>
      </c>
      <c r="S212" s="1445" t="str">
        <f>IFERROR(VLOOKUP(K210,【参考】数式用!$A$5:$AB$27,MATCH(Q212,【参考】数式用!$B$4:$AB$4,0)+1,0),"")</f>
        <v/>
      </c>
      <c r="T212" s="1409" t="s">
        <v>2285</v>
      </c>
      <c r="U212" s="1557"/>
      <c r="V212" s="1413" t="str">
        <f>IFERROR(VLOOKUP(K210,【参考】数式用!$A$5:$AB$27,MATCH(U212,【参考】数式用!$B$4:$AB$4,0)+1,0),"")</f>
        <v/>
      </c>
      <c r="W212" s="1415" t="s">
        <v>19</v>
      </c>
      <c r="X212" s="1553"/>
      <c r="Y212" s="1365" t="s">
        <v>10</v>
      </c>
      <c r="Z212" s="1553"/>
      <c r="AA212" s="1365" t="s">
        <v>45</v>
      </c>
      <c r="AB212" s="1553"/>
      <c r="AC212" s="1365" t="s">
        <v>10</v>
      </c>
      <c r="AD212" s="1553"/>
      <c r="AE212" s="1365" t="s">
        <v>2188</v>
      </c>
      <c r="AF212" s="1365" t="s">
        <v>24</v>
      </c>
      <c r="AG212" s="1365" t="str">
        <f>IF(X212&gt;=1,(AB212*12+AD212)-(X212*12+Z212)+1,"")</f>
        <v/>
      </c>
      <c r="AH212" s="1367" t="s">
        <v>38</v>
      </c>
      <c r="AI212" s="1489" t="str">
        <f t="shared" ref="AI212" si="191">IFERROR(ROUNDDOWN(ROUND(L210*V212,0)*M210,0)*AG212,"")</f>
        <v/>
      </c>
      <c r="AJ212" s="1547" t="str">
        <f>IFERROR(ROUNDDOWN(ROUND((L210*(V212-AX210)),0)*M210,0)*AG212,"")</f>
        <v/>
      </c>
      <c r="AK212" s="1373"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9"/>
      <c r="AP212" s="1545"/>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5"/>
      <c r="B213" s="1419"/>
      <c r="C213" s="1420"/>
      <c r="D213" s="1420"/>
      <c r="E213" s="1420"/>
      <c r="F213" s="1421"/>
      <c r="G213" s="1269"/>
      <c r="H213" s="1269"/>
      <c r="I213" s="1269"/>
      <c r="J213" s="1424"/>
      <c r="K213" s="1269"/>
      <c r="L213" s="1455"/>
      <c r="M213" s="1457"/>
      <c r="N213" s="662" t="str">
        <f>IF('別紙様式2-2（４・５月分）'!Q163="","",'別紙様式2-2（４・５月分）'!Q163)</f>
        <v/>
      </c>
      <c r="O213" s="1428"/>
      <c r="P213" s="1402"/>
      <c r="Q213" s="1461"/>
      <c r="R213" s="1406"/>
      <c r="S213" s="1408"/>
      <c r="T213" s="1410"/>
      <c r="U213" s="1558"/>
      <c r="V213" s="1414"/>
      <c r="W213" s="1416"/>
      <c r="X213" s="1554"/>
      <c r="Y213" s="1366"/>
      <c r="Z213" s="1554"/>
      <c r="AA213" s="1366"/>
      <c r="AB213" s="1554"/>
      <c r="AC213" s="1366"/>
      <c r="AD213" s="1554"/>
      <c r="AE213" s="1366"/>
      <c r="AF213" s="1366"/>
      <c r="AG213" s="1366"/>
      <c r="AH213" s="1368"/>
      <c r="AI213" s="1490"/>
      <c r="AJ213" s="1548"/>
      <c r="AK213" s="1374"/>
      <c r="AL213" s="1550"/>
      <c r="AM213" s="1552"/>
      <c r="AN213" s="1544"/>
      <c r="AO213" s="1530"/>
      <c r="AP213" s="1546"/>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3">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2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25" t="str">
        <f>IF(SUM('別紙様式2-2（４・５月分）'!R164:R166)=0,"",SUM('別紙様式2-2（４・５月分）'!R164:R166))</f>
        <v/>
      </c>
      <c r="P214" s="1429" t="str">
        <f>IFERROR(VLOOKUP('別紙様式2-2（４・５月分）'!AR164,【参考】数式用!$AT$5:$AU$22,2,FALSE),"")</f>
        <v/>
      </c>
      <c r="Q214" s="1430"/>
      <c r="R214" s="1431"/>
      <c r="S214" s="1435" t="str">
        <f>IFERROR(VLOOKUP(K214,【参考】数式用!$A$5:$AB$27,MATCH(P214,【参考】数式用!$B$4:$AB$4,0)+1,0),"")</f>
        <v/>
      </c>
      <c r="T214" s="1437" t="s">
        <v>2275</v>
      </c>
      <c r="U214" s="1572" t="str">
        <f>IF('別紙様式2-3（６月以降分）'!U214="","",'別紙様式2-3（６月以降分）'!U214)</f>
        <v/>
      </c>
      <c r="V214" s="1441" t="str">
        <f>IFERROR(VLOOKUP(K214,【参考】数式用!$A$5:$AB$27,MATCH(U214,【参考】数式用!$B$4:$AB$4,0)+1,0),"")</f>
        <v/>
      </c>
      <c r="W214" s="1443" t="s">
        <v>19</v>
      </c>
      <c r="X214" s="1570">
        <f>'別紙様式2-3（６月以降分）'!X214</f>
        <v>6</v>
      </c>
      <c r="Y214" s="1379" t="s">
        <v>10</v>
      </c>
      <c r="Z214" s="1570">
        <f>'別紙様式2-3（６月以降分）'!Z214</f>
        <v>6</v>
      </c>
      <c r="AA214" s="1379" t="s">
        <v>45</v>
      </c>
      <c r="AB214" s="1570">
        <f>'別紙様式2-3（６月以降分）'!AB214</f>
        <v>7</v>
      </c>
      <c r="AC214" s="1379" t="s">
        <v>10</v>
      </c>
      <c r="AD214" s="1570">
        <f>'別紙様式2-3（６月以降分）'!AD214</f>
        <v>3</v>
      </c>
      <c r="AE214" s="1379" t="s">
        <v>2188</v>
      </c>
      <c r="AF214" s="1379" t="s">
        <v>24</v>
      </c>
      <c r="AG214" s="1379">
        <f>IF(X214&gt;=1,(AB214*12+AD214)-(X214*12+Z214)+1,"")</f>
        <v>10</v>
      </c>
      <c r="AH214" s="1381" t="s">
        <v>38</v>
      </c>
      <c r="AI214" s="1383" t="str">
        <f>'別紙様式2-3（６月以降分）'!AI214</f>
        <v/>
      </c>
      <c r="AJ214" s="1564" t="str">
        <f>'別紙様式2-3（６月以降分）'!AJ214</f>
        <v/>
      </c>
      <c r="AK214" s="1566">
        <f>'別紙様式2-3（６月以降分）'!AK214</f>
        <v>0</v>
      </c>
      <c r="AL214" s="1568" t="str">
        <f>IF('別紙様式2-3（６月以降分）'!AL214="","",'別紙様式2-3（６月以降分）'!AL214)</f>
        <v/>
      </c>
      <c r="AM214" s="1559">
        <f>'別紙様式2-3（６月以降分）'!AM214</f>
        <v>0</v>
      </c>
      <c r="AN214" s="1561" t="str">
        <f>IF('別紙様式2-3（６月以降分）'!AN214="","",'別紙様式2-3（６月以降分）'!AN214)</f>
        <v/>
      </c>
      <c r="AO214" s="1395" t="str">
        <f>IF('別紙様式2-3（６月以降分）'!AO214="","",'別紙様式2-3（６月以降分）'!AO214)</f>
        <v/>
      </c>
      <c r="AP214" s="1359" t="str">
        <f>IF('別紙様式2-3（６月以降分）'!AP214="","",'別紙様式2-3（６月以降分）'!AP214)</f>
        <v/>
      </c>
      <c r="AQ214" s="1395" t="str">
        <f>IF('別紙様式2-3（６月以降分）'!AQ214="","",'別紙様式2-3（６月以降分）'!AQ214)</f>
        <v/>
      </c>
      <c r="AR214" s="1535" t="str">
        <f>IF('別紙様式2-3（６月以降分）'!AR214="","",'別紙様式2-3（６月以降分）'!AR214)</f>
        <v/>
      </c>
      <c r="AS214" s="1555"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2" t="str">
        <f>IFERROR(VLOOKUP(K214,【参考】数式用!$AJ$2:$AK$24,2,FALSE),"")</f>
        <v/>
      </c>
      <c r="AZ214" s="596"/>
      <c r="BE214" s="440"/>
      <c r="BF214" s="1335" t="str">
        <f>G214</f>
        <v/>
      </c>
      <c r="BG214" s="1335"/>
      <c r="BH214" s="1335"/>
    </row>
    <row r="215" spans="1:60" ht="15" customHeight="1">
      <c r="A215" s="1314"/>
      <c r="B215" s="1301"/>
      <c r="C215" s="1302"/>
      <c r="D215" s="1302"/>
      <c r="E215" s="1302"/>
      <c r="F215" s="1303"/>
      <c r="G215" s="1268"/>
      <c r="H215" s="1268"/>
      <c r="I215" s="1268"/>
      <c r="J215" s="1423"/>
      <c r="K215" s="1268"/>
      <c r="L215" s="1454"/>
      <c r="M215" s="1463"/>
      <c r="N215" s="1399" t="str">
        <f>IF('別紙様式2-2（４・５月分）'!Q165="","",'別紙様式2-2（４・５月分）'!Q165)</f>
        <v/>
      </c>
      <c r="O215" s="1426"/>
      <c r="P215" s="1432"/>
      <c r="Q215" s="1433"/>
      <c r="R215" s="1434"/>
      <c r="S215" s="1436"/>
      <c r="T215" s="1438"/>
      <c r="U215" s="1573"/>
      <c r="V215" s="1442"/>
      <c r="W215" s="1444"/>
      <c r="X215" s="1571"/>
      <c r="Y215" s="1380"/>
      <c r="Z215" s="1571"/>
      <c r="AA215" s="1380"/>
      <c r="AB215" s="1571"/>
      <c r="AC215" s="1380"/>
      <c r="AD215" s="1571"/>
      <c r="AE215" s="1380"/>
      <c r="AF215" s="1380"/>
      <c r="AG215" s="1380"/>
      <c r="AH215" s="1382"/>
      <c r="AI215" s="1384"/>
      <c r="AJ215" s="1565"/>
      <c r="AK215" s="1567"/>
      <c r="AL215" s="1569"/>
      <c r="AM215" s="1560"/>
      <c r="AN215" s="1562"/>
      <c r="AO215" s="1396"/>
      <c r="AP215" s="1563"/>
      <c r="AQ215" s="1396"/>
      <c r="AR215" s="1536"/>
      <c r="AS215" s="1556"/>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23"/>
      <c r="K216" s="1268"/>
      <c r="L216" s="1454"/>
      <c r="M216" s="1463"/>
      <c r="N216" s="1400"/>
      <c r="O216" s="1427"/>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57"/>
      <c r="V216" s="1413" t="str">
        <f>IFERROR(VLOOKUP(K214,【参考】数式用!$A$5:$AB$27,MATCH(U216,【参考】数式用!$B$4:$AB$4,0)+1,0),"")</f>
        <v/>
      </c>
      <c r="W216" s="1415" t="s">
        <v>19</v>
      </c>
      <c r="X216" s="1553"/>
      <c r="Y216" s="1365" t="s">
        <v>10</v>
      </c>
      <c r="Z216" s="1553"/>
      <c r="AA216" s="1365" t="s">
        <v>45</v>
      </c>
      <c r="AB216" s="1553"/>
      <c r="AC216" s="1365" t="s">
        <v>10</v>
      </c>
      <c r="AD216" s="1553"/>
      <c r="AE216" s="1365" t="s">
        <v>2188</v>
      </c>
      <c r="AF216" s="1365" t="s">
        <v>24</v>
      </c>
      <c r="AG216" s="1365" t="str">
        <f>IF(X216&gt;=1,(AB216*12+AD216)-(X216*12+Z216)+1,"")</f>
        <v/>
      </c>
      <c r="AH216" s="1367" t="s">
        <v>38</v>
      </c>
      <c r="AI216" s="1489" t="str">
        <f t="shared" ref="AI216" si="195">IFERROR(ROUNDDOWN(ROUND(L214*V216,0)*M214,0)*AG216,"")</f>
        <v/>
      </c>
      <c r="AJ216" s="1547" t="str">
        <f>IFERROR(ROUNDDOWN(ROUND((L214*(V216-AX214)),0)*M214,0)*AG216,"")</f>
        <v/>
      </c>
      <c r="AK216" s="1373"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9"/>
      <c r="AP216" s="1545"/>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5"/>
      <c r="B217" s="1419"/>
      <c r="C217" s="1420"/>
      <c r="D217" s="1420"/>
      <c r="E217" s="1420"/>
      <c r="F217" s="1421"/>
      <c r="G217" s="1269"/>
      <c r="H217" s="1269"/>
      <c r="I217" s="1269"/>
      <c r="J217" s="1424"/>
      <c r="K217" s="1269"/>
      <c r="L217" s="1455"/>
      <c r="M217" s="1464"/>
      <c r="N217" s="662" t="str">
        <f>IF('別紙様式2-2（４・５月分）'!Q166="","",'別紙様式2-2（４・５月分）'!Q166)</f>
        <v/>
      </c>
      <c r="O217" s="1428"/>
      <c r="P217" s="1402"/>
      <c r="Q217" s="1461"/>
      <c r="R217" s="1406"/>
      <c r="S217" s="1408"/>
      <c r="T217" s="1410"/>
      <c r="U217" s="1558"/>
      <c r="V217" s="1414"/>
      <c r="W217" s="1416"/>
      <c r="X217" s="1554"/>
      <c r="Y217" s="1366"/>
      <c r="Z217" s="1554"/>
      <c r="AA217" s="1366"/>
      <c r="AB217" s="1554"/>
      <c r="AC217" s="1366"/>
      <c r="AD217" s="1554"/>
      <c r="AE217" s="1366"/>
      <c r="AF217" s="1366"/>
      <c r="AG217" s="1366"/>
      <c r="AH217" s="1368"/>
      <c r="AI217" s="1490"/>
      <c r="AJ217" s="1548"/>
      <c r="AK217" s="1374"/>
      <c r="AL217" s="1550"/>
      <c r="AM217" s="1552"/>
      <c r="AN217" s="1544"/>
      <c r="AO217" s="1530"/>
      <c r="AP217" s="1546"/>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2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25" t="str">
        <f>IF(SUM('別紙様式2-2（４・５月分）'!R167:R169)=0,"",SUM('別紙様式2-2（４・５月分）'!R167:R169))</f>
        <v/>
      </c>
      <c r="P218" s="1429" t="str">
        <f>IFERROR(VLOOKUP('別紙様式2-2（４・５月分）'!AR167,【参考】数式用!$AT$5:$AU$22,2,FALSE),"")</f>
        <v/>
      </c>
      <c r="Q218" s="1430"/>
      <c r="R218" s="1431"/>
      <c r="S218" s="1435" t="str">
        <f>IFERROR(VLOOKUP(K218,【参考】数式用!$A$5:$AB$27,MATCH(P218,【参考】数式用!$B$4:$AB$4,0)+1,0),"")</f>
        <v/>
      </c>
      <c r="T218" s="1437" t="s">
        <v>2275</v>
      </c>
      <c r="U218" s="1572" t="str">
        <f>IF('別紙様式2-3（６月以降分）'!U218="","",'別紙様式2-3（６月以降分）'!U218)</f>
        <v/>
      </c>
      <c r="V218" s="1441" t="str">
        <f>IFERROR(VLOOKUP(K218,【参考】数式用!$A$5:$AB$27,MATCH(U218,【参考】数式用!$B$4:$AB$4,0)+1,0),"")</f>
        <v/>
      </c>
      <c r="W218" s="1443" t="s">
        <v>19</v>
      </c>
      <c r="X218" s="1570">
        <f>'別紙様式2-3（６月以降分）'!X218</f>
        <v>6</v>
      </c>
      <c r="Y218" s="1379" t="s">
        <v>10</v>
      </c>
      <c r="Z218" s="1570">
        <f>'別紙様式2-3（６月以降分）'!Z218</f>
        <v>6</v>
      </c>
      <c r="AA218" s="1379" t="s">
        <v>45</v>
      </c>
      <c r="AB218" s="1570">
        <f>'別紙様式2-3（６月以降分）'!AB218</f>
        <v>7</v>
      </c>
      <c r="AC218" s="1379" t="s">
        <v>10</v>
      </c>
      <c r="AD218" s="1570">
        <f>'別紙様式2-3（６月以降分）'!AD218</f>
        <v>3</v>
      </c>
      <c r="AE218" s="1379" t="s">
        <v>2188</v>
      </c>
      <c r="AF218" s="1379" t="s">
        <v>24</v>
      </c>
      <c r="AG218" s="1379">
        <f>IF(X218&gt;=1,(AB218*12+AD218)-(X218*12+Z218)+1,"")</f>
        <v>10</v>
      </c>
      <c r="AH218" s="1381" t="s">
        <v>38</v>
      </c>
      <c r="AI218" s="1383" t="str">
        <f>'別紙様式2-3（６月以降分）'!AI218</f>
        <v/>
      </c>
      <c r="AJ218" s="1564" t="str">
        <f>'別紙様式2-3（６月以降分）'!AJ218</f>
        <v/>
      </c>
      <c r="AK218" s="1566">
        <f>'別紙様式2-3（６月以降分）'!AK218</f>
        <v>0</v>
      </c>
      <c r="AL218" s="1568" t="str">
        <f>IF('別紙様式2-3（６月以降分）'!AL218="","",'別紙様式2-3（６月以降分）'!AL218)</f>
        <v/>
      </c>
      <c r="AM218" s="1559">
        <f>'別紙様式2-3（６月以降分）'!AM218</f>
        <v>0</v>
      </c>
      <c r="AN218" s="1561" t="str">
        <f>IF('別紙様式2-3（６月以降分）'!AN218="","",'別紙様式2-3（６月以降分）'!AN218)</f>
        <v/>
      </c>
      <c r="AO218" s="1395" t="str">
        <f>IF('別紙様式2-3（６月以降分）'!AO218="","",'別紙様式2-3（６月以降分）'!AO218)</f>
        <v/>
      </c>
      <c r="AP218" s="1359" t="str">
        <f>IF('別紙様式2-3（６月以降分）'!AP218="","",'別紙様式2-3（６月以降分）'!AP218)</f>
        <v/>
      </c>
      <c r="AQ218" s="1395" t="str">
        <f>IF('別紙様式2-3（６月以降分）'!AQ218="","",'別紙様式2-3（６月以降分）'!AQ218)</f>
        <v/>
      </c>
      <c r="AR218" s="1535" t="str">
        <f>IF('別紙様式2-3（６月以降分）'!AR218="","",'別紙様式2-3（６月以降分）'!AR218)</f>
        <v/>
      </c>
      <c r="AS218" s="1555"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4"/>
      <c r="B219" s="1301"/>
      <c r="C219" s="1302"/>
      <c r="D219" s="1302"/>
      <c r="E219" s="1302"/>
      <c r="F219" s="1303"/>
      <c r="G219" s="1268"/>
      <c r="H219" s="1268"/>
      <c r="I219" s="1268"/>
      <c r="J219" s="1423"/>
      <c r="K219" s="1268"/>
      <c r="L219" s="1454"/>
      <c r="M219" s="1456"/>
      <c r="N219" s="1399" t="str">
        <f>IF('別紙様式2-2（４・５月分）'!Q168="","",'別紙様式2-2（４・５月分）'!Q168)</f>
        <v/>
      </c>
      <c r="O219" s="1426"/>
      <c r="P219" s="1432"/>
      <c r="Q219" s="1433"/>
      <c r="R219" s="1434"/>
      <c r="S219" s="1436"/>
      <c r="T219" s="1438"/>
      <c r="U219" s="1573"/>
      <c r="V219" s="1442"/>
      <c r="W219" s="1444"/>
      <c r="X219" s="1571"/>
      <c r="Y219" s="1380"/>
      <c r="Z219" s="1571"/>
      <c r="AA219" s="1380"/>
      <c r="AB219" s="1571"/>
      <c r="AC219" s="1380"/>
      <c r="AD219" s="1571"/>
      <c r="AE219" s="1380"/>
      <c r="AF219" s="1380"/>
      <c r="AG219" s="1380"/>
      <c r="AH219" s="1382"/>
      <c r="AI219" s="1384"/>
      <c r="AJ219" s="1565"/>
      <c r="AK219" s="1567"/>
      <c r="AL219" s="1569"/>
      <c r="AM219" s="1560"/>
      <c r="AN219" s="1562"/>
      <c r="AO219" s="1396"/>
      <c r="AP219" s="1563"/>
      <c r="AQ219" s="1396"/>
      <c r="AR219" s="1536"/>
      <c r="AS219" s="1556"/>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23"/>
      <c r="K220" s="1268"/>
      <c r="L220" s="1454"/>
      <c r="M220" s="1456"/>
      <c r="N220" s="1400"/>
      <c r="O220" s="1427"/>
      <c r="P220" s="1401" t="s">
        <v>2196</v>
      </c>
      <c r="Q220" s="1460" t="str">
        <f>IFERROR(VLOOKUP('別紙様式2-2（４・５月分）'!AR167,【参考】数式用!$AT$5:$AV$22,3,FALSE),"")</f>
        <v/>
      </c>
      <c r="R220" s="1405" t="s">
        <v>2207</v>
      </c>
      <c r="S220" s="1445" t="str">
        <f>IFERROR(VLOOKUP(K218,【参考】数式用!$A$5:$AB$27,MATCH(Q220,【参考】数式用!$B$4:$AB$4,0)+1,0),"")</f>
        <v/>
      </c>
      <c r="T220" s="1409" t="s">
        <v>2285</v>
      </c>
      <c r="U220" s="1557"/>
      <c r="V220" s="1413" t="str">
        <f>IFERROR(VLOOKUP(K218,【参考】数式用!$A$5:$AB$27,MATCH(U220,【参考】数式用!$B$4:$AB$4,0)+1,0),"")</f>
        <v/>
      </c>
      <c r="W220" s="1415" t="s">
        <v>19</v>
      </c>
      <c r="X220" s="1553"/>
      <c r="Y220" s="1365" t="s">
        <v>10</v>
      </c>
      <c r="Z220" s="1553"/>
      <c r="AA220" s="1365" t="s">
        <v>45</v>
      </c>
      <c r="AB220" s="1553"/>
      <c r="AC220" s="1365" t="s">
        <v>10</v>
      </c>
      <c r="AD220" s="1553"/>
      <c r="AE220" s="1365" t="s">
        <v>2188</v>
      </c>
      <c r="AF220" s="1365" t="s">
        <v>24</v>
      </c>
      <c r="AG220" s="1365" t="str">
        <f>IF(X220&gt;=1,(AB220*12+AD220)-(X220*12+Z220)+1,"")</f>
        <v/>
      </c>
      <c r="AH220" s="1367" t="s">
        <v>38</v>
      </c>
      <c r="AI220" s="1489" t="str">
        <f t="shared" ref="AI220" si="199">IFERROR(ROUNDDOWN(ROUND(L218*V220,0)*M218,0)*AG220,"")</f>
        <v/>
      </c>
      <c r="AJ220" s="1547" t="str">
        <f>IFERROR(ROUNDDOWN(ROUND((L218*(V220-AX218)),0)*M218,0)*AG220,"")</f>
        <v/>
      </c>
      <c r="AK220" s="1373"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9"/>
      <c r="AP220" s="1545"/>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5"/>
      <c r="B221" s="1419"/>
      <c r="C221" s="1420"/>
      <c r="D221" s="1420"/>
      <c r="E221" s="1420"/>
      <c r="F221" s="1421"/>
      <c r="G221" s="1269"/>
      <c r="H221" s="1269"/>
      <c r="I221" s="1269"/>
      <c r="J221" s="1424"/>
      <c r="K221" s="1269"/>
      <c r="L221" s="1455"/>
      <c r="M221" s="1457"/>
      <c r="N221" s="662" t="str">
        <f>IF('別紙様式2-2（４・５月分）'!Q169="","",'別紙様式2-2（４・５月分）'!Q169)</f>
        <v/>
      </c>
      <c r="O221" s="1428"/>
      <c r="P221" s="1402"/>
      <c r="Q221" s="1461"/>
      <c r="R221" s="1406"/>
      <c r="S221" s="1408"/>
      <c r="T221" s="1410"/>
      <c r="U221" s="1558"/>
      <c r="V221" s="1414"/>
      <c r="W221" s="1416"/>
      <c r="X221" s="1554"/>
      <c r="Y221" s="1366"/>
      <c r="Z221" s="1554"/>
      <c r="AA221" s="1366"/>
      <c r="AB221" s="1554"/>
      <c r="AC221" s="1366"/>
      <c r="AD221" s="1554"/>
      <c r="AE221" s="1366"/>
      <c r="AF221" s="1366"/>
      <c r="AG221" s="1366"/>
      <c r="AH221" s="1368"/>
      <c r="AI221" s="1490"/>
      <c r="AJ221" s="1548"/>
      <c r="AK221" s="1374"/>
      <c r="AL221" s="1550"/>
      <c r="AM221" s="1552"/>
      <c r="AN221" s="1544"/>
      <c r="AO221" s="1530"/>
      <c r="AP221" s="1546"/>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3">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2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25" t="str">
        <f>IF(SUM('別紙様式2-2（４・５月分）'!R170:R172)=0,"",SUM('別紙様式2-2（４・５月分）'!R170:R172))</f>
        <v/>
      </c>
      <c r="P222" s="1429" t="str">
        <f>IFERROR(VLOOKUP('別紙様式2-2（４・５月分）'!AR170,【参考】数式用!$AT$5:$AU$22,2,FALSE),"")</f>
        <v/>
      </c>
      <c r="Q222" s="1430"/>
      <c r="R222" s="1431"/>
      <c r="S222" s="1435" t="str">
        <f>IFERROR(VLOOKUP(K222,【参考】数式用!$A$5:$AB$27,MATCH(P222,【参考】数式用!$B$4:$AB$4,0)+1,0),"")</f>
        <v/>
      </c>
      <c r="T222" s="1437" t="s">
        <v>2275</v>
      </c>
      <c r="U222" s="1572" t="str">
        <f>IF('別紙様式2-3（６月以降分）'!U222="","",'別紙様式2-3（６月以降分）'!U222)</f>
        <v/>
      </c>
      <c r="V222" s="1441" t="str">
        <f>IFERROR(VLOOKUP(K222,【参考】数式用!$A$5:$AB$27,MATCH(U222,【参考】数式用!$B$4:$AB$4,0)+1,0),"")</f>
        <v/>
      </c>
      <c r="W222" s="1443" t="s">
        <v>19</v>
      </c>
      <c r="X222" s="1570">
        <f>'別紙様式2-3（６月以降分）'!X222</f>
        <v>6</v>
      </c>
      <c r="Y222" s="1379" t="s">
        <v>10</v>
      </c>
      <c r="Z222" s="1570">
        <f>'別紙様式2-3（６月以降分）'!Z222</f>
        <v>6</v>
      </c>
      <c r="AA222" s="1379" t="s">
        <v>45</v>
      </c>
      <c r="AB222" s="1570">
        <f>'別紙様式2-3（６月以降分）'!AB222</f>
        <v>7</v>
      </c>
      <c r="AC222" s="1379" t="s">
        <v>10</v>
      </c>
      <c r="AD222" s="1570">
        <f>'別紙様式2-3（６月以降分）'!AD222</f>
        <v>3</v>
      </c>
      <c r="AE222" s="1379" t="s">
        <v>2188</v>
      </c>
      <c r="AF222" s="1379" t="s">
        <v>24</v>
      </c>
      <c r="AG222" s="1379">
        <f>IF(X222&gt;=1,(AB222*12+AD222)-(X222*12+Z222)+1,"")</f>
        <v>10</v>
      </c>
      <c r="AH222" s="1381" t="s">
        <v>38</v>
      </c>
      <c r="AI222" s="1383" t="str">
        <f>'別紙様式2-3（６月以降分）'!AI222</f>
        <v/>
      </c>
      <c r="AJ222" s="1564" t="str">
        <f>'別紙様式2-3（６月以降分）'!AJ222</f>
        <v/>
      </c>
      <c r="AK222" s="1566">
        <f>'別紙様式2-3（６月以降分）'!AK222</f>
        <v>0</v>
      </c>
      <c r="AL222" s="1568" t="str">
        <f>IF('別紙様式2-3（６月以降分）'!AL222="","",'別紙様式2-3（６月以降分）'!AL222)</f>
        <v/>
      </c>
      <c r="AM222" s="1559">
        <f>'別紙様式2-3（６月以降分）'!AM222</f>
        <v>0</v>
      </c>
      <c r="AN222" s="1561" t="str">
        <f>IF('別紙様式2-3（６月以降分）'!AN222="","",'別紙様式2-3（６月以降分）'!AN222)</f>
        <v/>
      </c>
      <c r="AO222" s="1395" t="str">
        <f>IF('別紙様式2-3（６月以降分）'!AO222="","",'別紙様式2-3（６月以降分）'!AO222)</f>
        <v/>
      </c>
      <c r="AP222" s="1359" t="str">
        <f>IF('別紙様式2-3（６月以降分）'!AP222="","",'別紙様式2-3（６月以降分）'!AP222)</f>
        <v/>
      </c>
      <c r="AQ222" s="1395" t="str">
        <f>IF('別紙様式2-3（６月以降分）'!AQ222="","",'別紙様式2-3（６月以降分）'!AQ222)</f>
        <v/>
      </c>
      <c r="AR222" s="1535" t="str">
        <f>IF('別紙様式2-3（６月以降分）'!AR222="","",'別紙様式2-3（６月以降分）'!AR222)</f>
        <v/>
      </c>
      <c r="AS222" s="1555"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2" t="str">
        <f>IFERROR(VLOOKUP(K222,【参考】数式用!$AJ$2:$AK$24,2,FALSE),"")</f>
        <v/>
      </c>
      <c r="AZ222" s="596"/>
      <c r="BE222" s="440"/>
      <c r="BF222" s="1335" t="str">
        <f>G222</f>
        <v/>
      </c>
      <c r="BG222" s="1335"/>
      <c r="BH222" s="1335"/>
    </row>
    <row r="223" spans="1:60" ht="15" customHeight="1">
      <c r="A223" s="1314"/>
      <c r="B223" s="1301"/>
      <c r="C223" s="1302"/>
      <c r="D223" s="1302"/>
      <c r="E223" s="1302"/>
      <c r="F223" s="1303"/>
      <c r="G223" s="1268"/>
      <c r="H223" s="1268"/>
      <c r="I223" s="1268"/>
      <c r="J223" s="1423"/>
      <c r="K223" s="1268"/>
      <c r="L223" s="1454"/>
      <c r="M223" s="1463"/>
      <c r="N223" s="1399" t="str">
        <f>IF('別紙様式2-2（４・５月分）'!Q171="","",'別紙様式2-2（４・５月分）'!Q171)</f>
        <v/>
      </c>
      <c r="O223" s="1426"/>
      <c r="P223" s="1432"/>
      <c r="Q223" s="1433"/>
      <c r="R223" s="1434"/>
      <c r="S223" s="1436"/>
      <c r="T223" s="1438"/>
      <c r="U223" s="1573"/>
      <c r="V223" s="1442"/>
      <c r="W223" s="1444"/>
      <c r="X223" s="1571"/>
      <c r="Y223" s="1380"/>
      <c r="Z223" s="1571"/>
      <c r="AA223" s="1380"/>
      <c r="AB223" s="1571"/>
      <c r="AC223" s="1380"/>
      <c r="AD223" s="1571"/>
      <c r="AE223" s="1380"/>
      <c r="AF223" s="1380"/>
      <c r="AG223" s="1380"/>
      <c r="AH223" s="1382"/>
      <c r="AI223" s="1384"/>
      <c r="AJ223" s="1565"/>
      <c r="AK223" s="1567"/>
      <c r="AL223" s="1569"/>
      <c r="AM223" s="1560"/>
      <c r="AN223" s="1562"/>
      <c r="AO223" s="1396"/>
      <c r="AP223" s="1563"/>
      <c r="AQ223" s="1396"/>
      <c r="AR223" s="1536"/>
      <c r="AS223" s="1556"/>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23"/>
      <c r="K224" s="1268"/>
      <c r="L224" s="1454"/>
      <c r="M224" s="1463"/>
      <c r="N224" s="1400"/>
      <c r="O224" s="1427"/>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57"/>
      <c r="V224" s="1413" t="str">
        <f>IFERROR(VLOOKUP(K222,【参考】数式用!$A$5:$AB$27,MATCH(U224,【参考】数式用!$B$4:$AB$4,0)+1,0),"")</f>
        <v/>
      </c>
      <c r="W224" s="1415" t="s">
        <v>19</v>
      </c>
      <c r="X224" s="1553"/>
      <c r="Y224" s="1365" t="s">
        <v>10</v>
      </c>
      <c r="Z224" s="1553"/>
      <c r="AA224" s="1365" t="s">
        <v>45</v>
      </c>
      <c r="AB224" s="1553"/>
      <c r="AC224" s="1365" t="s">
        <v>10</v>
      </c>
      <c r="AD224" s="1553"/>
      <c r="AE224" s="1365" t="s">
        <v>2188</v>
      </c>
      <c r="AF224" s="1365" t="s">
        <v>24</v>
      </c>
      <c r="AG224" s="1365" t="str">
        <f>IF(X224&gt;=1,(AB224*12+AD224)-(X224*12+Z224)+1,"")</f>
        <v/>
      </c>
      <c r="AH224" s="1367" t="s">
        <v>38</v>
      </c>
      <c r="AI224" s="1489" t="str">
        <f t="shared" ref="AI224" si="203">IFERROR(ROUNDDOWN(ROUND(L222*V224,0)*M222,0)*AG224,"")</f>
        <v/>
      </c>
      <c r="AJ224" s="1547" t="str">
        <f>IFERROR(ROUNDDOWN(ROUND((L222*(V224-AX222)),0)*M222,0)*AG224,"")</f>
        <v/>
      </c>
      <c r="AK224" s="1373"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9"/>
      <c r="AP224" s="1545"/>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5"/>
      <c r="B225" s="1419"/>
      <c r="C225" s="1420"/>
      <c r="D225" s="1420"/>
      <c r="E225" s="1420"/>
      <c r="F225" s="1421"/>
      <c r="G225" s="1269"/>
      <c r="H225" s="1269"/>
      <c r="I225" s="1269"/>
      <c r="J225" s="1424"/>
      <c r="K225" s="1269"/>
      <c r="L225" s="1455"/>
      <c r="M225" s="1464"/>
      <c r="N225" s="662" t="str">
        <f>IF('別紙様式2-2（４・５月分）'!Q172="","",'別紙様式2-2（４・５月分）'!Q172)</f>
        <v/>
      </c>
      <c r="O225" s="1428"/>
      <c r="P225" s="1402"/>
      <c r="Q225" s="1461"/>
      <c r="R225" s="1406"/>
      <c r="S225" s="1408"/>
      <c r="T225" s="1410"/>
      <c r="U225" s="1558"/>
      <c r="V225" s="1414"/>
      <c r="W225" s="1416"/>
      <c r="X225" s="1554"/>
      <c r="Y225" s="1366"/>
      <c r="Z225" s="1554"/>
      <c r="AA225" s="1366"/>
      <c r="AB225" s="1554"/>
      <c r="AC225" s="1366"/>
      <c r="AD225" s="1554"/>
      <c r="AE225" s="1366"/>
      <c r="AF225" s="1366"/>
      <c r="AG225" s="1366"/>
      <c r="AH225" s="1368"/>
      <c r="AI225" s="1490"/>
      <c r="AJ225" s="1548"/>
      <c r="AK225" s="1374"/>
      <c r="AL225" s="1550"/>
      <c r="AM225" s="1552"/>
      <c r="AN225" s="1544"/>
      <c r="AO225" s="1530"/>
      <c r="AP225" s="1546"/>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2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25" t="str">
        <f>IF(SUM('別紙様式2-2（４・５月分）'!R173:R175)=0,"",SUM('別紙様式2-2（４・５月分）'!R173:R175))</f>
        <v/>
      </c>
      <c r="P226" s="1429" t="str">
        <f>IFERROR(VLOOKUP('別紙様式2-2（４・５月分）'!AR173,【参考】数式用!$AT$5:$AU$22,2,FALSE),"")</f>
        <v/>
      </c>
      <c r="Q226" s="1430"/>
      <c r="R226" s="1431"/>
      <c r="S226" s="1435" t="str">
        <f>IFERROR(VLOOKUP(K226,【参考】数式用!$A$5:$AB$27,MATCH(P226,【参考】数式用!$B$4:$AB$4,0)+1,0),"")</f>
        <v/>
      </c>
      <c r="T226" s="1437" t="s">
        <v>2275</v>
      </c>
      <c r="U226" s="1572" t="str">
        <f>IF('別紙様式2-3（６月以降分）'!U226="","",'別紙様式2-3（６月以降分）'!U226)</f>
        <v/>
      </c>
      <c r="V226" s="1441" t="str">
        <f>IFERROR(VLOOKUP(K226,【参考】数式用!$A$5:$AB$27,MATCH(U226,【参考】数式用!$B$4:$AB$4,0)+1,0),"")</f>
        <v/>
      </c>
      <c r="W226" s="1443" t="s">
        <v>19</v>
      </c>
      <c r="X226" s="1570">
        <f>'別紙様式2-3（６月以降分）'!X226</f>
        <v>6</v>
      </c>
      <c r="Y226" s="1379" t="s">
        <v>10</v>
      </c>
      <c r="Z226" s="1570">
        <f>'別紙様式2-3（６月以降分）'!Z226</f>
        <v>6</v>
      </c>
      <c r="AA226" s="1379" t="s">
        <v>45</v>
      </c>
      <c r="AB226" s="1570">
        <f>'別紙様式2-3（６月以降分）'!AB226</f>
        <v>7</v>
      </c>
      <c r="AC226" s="1379" t="s">
        <v>10</v>
      </c>
      <c r="AD226" s="1570">
        <f>'別紙様式2-3（６月以降分）'!AD226</f>
        <v>3</v>
      </c>
      <c r="AE226" s="1379" t="s">
        <v>2188</v>
      </c>
      <c r="AF226" s="1379" t="s">
        <v>24</v>
      </c>
      <c r="AG226" s="1379">
        <f>IF(X226&gt;=1,(AB226*12+AD226)-(X226*12+Z226)+1,"")</f>
        <v>10</v>
      </c>
      <c r="AH226" s="1381" t="s">
        <v>38</v>
      </c>
      <c r="AI226" s="1383" t="str">
        <f>'別紙様式2-3（６月以降分）'!AI226</f>
        <v/>
      </c>
      <c r="AJ226" s="1564" t="str">
        <f>'別紙様式2-3（６月以降分）'!AJ226</f>
        <v/>
      </c>
      <c r="AK226" s="1566">
        <f>'別紙様式2-3（６月以降分）'!AK226</f>
        <v>0</v>
      </c>
      <c r="AL226" s="1568" t="str">
        <f>IF('別紙様式2-3（６月以降分）'!AL226="","",'別紙様式2-3（６月以降分）'!AL226)</f>
        <v/>
      </c>
      <c r="AM226" s="1559">
        <f>'別紙様式2-3（６月以降分）'!AM226</f>
        <v>0</v>
      </c>
      <c r="AN226" s="1561" t="str">
        <f>IF('別紙様式2-3（６月以降分）'!AN226="","",'別紙様式2-3（６月以降分）'!AN226)</f>
        <v/>
      </c>
      <c r="AO226" s="1395" t="str">
        <f>IF('別紙様式2-3（６月以降分）'!AO226="","",'別紙様式2-3（６月以降分）'!AO226)</f>
        <v/>
      </c>
      <c r="AP226" s="1359" t="str">
        <f>IF('別紙様式2-3（６月以降分）'!AP226="","",'別紙様式2-3（６月以降分）'!AP226)</f>
        <v/>
      </c>
      <c r="AQ226" s="1395" t="str">
        <f>IF('別紙様式2-3（６月以降分）'!AQ226="","",'別紙様式2-3（６月以降分）'!AQ226)</f>
        <v/>
      </c>
      <c r="AR226" s="1535" t="str">
        <f>IF('別紙様式2-3（６月以降分）'!AR226="","",'別紙様式2-3（６月以降分）'!AR226)</f>
        <v/>
      </c>
      <c r="AS226" s="1555"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4"/>
      <c r="B227" s="1301"/>
      <c r="C227" s="1302"/>
      <c r="D227" s="1302"/>
      <c r="E227" s="1302"/>
      <c r="F227" s="1303"/>
      <c r="G227" s="1268"/>
      <c r="H227" s="1268"/>
      <c r="I227" s="1268"/>
      <c r="J227" s="1423"/>
      <c r="K227" s="1268"/>
      <c r="L227" s="1454"/>
      <c r="M227" s="1456"/>
      <c r="N227" s="1399" t="str">
        <f>IF('別紙様式2-2（４・５月分）'!Q174="","",'別紙様式2-2（４・５月分）'!Q174)</f>
        <v/>
      </c>
      <c r="O227" s="1426"/>
      <c r="P227" s="1432"/>
      <c r="Q227" s="1433"/>
      <c r="R227" s="1434"/>
      <c r="S227" s="1436"/>
      <c r="T227" s="1438"/>
      <c r="U227" s="1573"/>
      <c r="V227" s="1442"/>
      <c r="W227" s="1444"/>
      <c r="X227" s="1571"/>
      <c r="Y227" s="1380"/>
      <c r="Z227" s="1571"/>
      <c r="AA227" s="1380"/>
      <c r="AB227" s="1571"/>
      <c r="AC227" s="1380"/>
      <c r="AD227" s="1571"/>
      <c r="AE227" s="1380"/>
      <c r="AF227" s="1380"/>
      <c r="AG227" s="1380"/>
      <c r="AH227" s="1382"/>
      <c r="AI227" s="1384"/>
      <c r="AJ227" s="1565"/>
      <c r="AK227" s="1567"/>
      <c r="AL227" s="1569"/>
      <c r="AM227" s="1560"/>
      <c r="AN227" s="1562"/>
      <c r="AO227" s="1396"/>
      <c r="AP227" s="1563"/>
      <c r="AQ227" s="1396"/>
      <c r="AR227" s="1536"/>
      <c r="AS227" s="1556"/>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23"/>
      <c r="K228" s="1268"/>
      <c r="L228" s="1454"/>
      <c r="M228" s="1456"/>
      <c r="N228" s="1400"/>
      <c r="O228" s="1427"/>
      <c r="P228" s="1401" t="s">
        <v>2196</v>
      </c>
      <c r="Q228" s="1460" t="str">
        <f>IFERROR(VLOOKUP('別紙様式2-2（４・５月分）'!AR173,【参考】数式用!$AT$5:$AV$22,3,FALSE),"")</f>
        <v/>
      </c>
      <c r="R228" s="1405" t="s">
        <v>2207</v>
      </c>
      <c r="S228" s="1445" t="str">
        <f>IFERROR(VLOOKUP(K226,【参考】数式用!$A$5:$AB$27,MATCH(Q228,【参考】数式用!$B$4:$AB$4,0)+1,0),"")</f>
        <v/>
      </c>
      <c r="T228" s="1409" t="s">
        <v>2285</v>
      </c>
      <c r="U228" s="1557"/>
      <c r="V228" s="1413" t="str">
        <f>IFERROR(VLOOKUP(K226,【参考】数式用!$A$5:$AB$27,MATCH(U228,【参考】数式用!$B$4:$AB$4,0)+1,0),"")</f>
        <v/>
      </c>
      <c r="W228" s="1415" t="s">
        <v>19</v>
      </c>
      <c r="X228" s="1553"/>
      <c r="Y228" s="1365" t="s">
        <v>10</v>
      </c>
      <c r="Z228" s="1553"/>
      <c r="AA228" s="1365" t="s">
        <v>45</v>
      </c>
      <c r="AB228" s="1553"/>
      <c r="AC228" s="1365" t="s">
        <v>10</v>
      </c>
      <c r="AD228" s="1553"/>
      <c r="AE228" s="1365" t="s">
        <v>2188</v>
      </c>
      <c r="AF228" s="1365" t="s">
        <v>24</v>
      </c>
      <c r="AG228" s="1365" t="str">
        <f>IF(X228&gt;=1,(AB228*12+AD228)-(X228*12+Z228)+1,"")</f>
        <v/>
      </c>
      <c r="AH228" s="1367" t="s">
        <v>38</v>
      </c>
      <c r="AI228" s="1489" t="str">
        <f t="shared" ref="AI228" si="207">IFERROR(ROUNDDOWN(ROUND(L226*V228,0)*M226,0)*AG228,"")</f>
        <v/>
      </c>
      <c r="AJ228" s="1547" t="str">
        <f>IFERROR(ROUNDDOWN(ROUND((L226*(V228-AX226)),0)*M226,0)*AG228,"")</f>
        <v/>
      </c>
      <c r="AK228" s="1373"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9"/>
      <c r="AP228" s="1545"/>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5"/>
      <c r="B229" s="1419"/>
      <c r="C229" s="1420"/>
      <c r="D229" s="1420"/>
      <c r="E229" s="1420"/>
      <c r="F229" s="1421"/>
      <c r="G229" s="1269"/>
      <c r="H229" s="1269"/>
      <c r="I229" s="1269"/>
      <c r="J229" s="1424"/>
      <c r="K229" s="1269"/>
      <c r="L229" s="1455"/>
      <c r="M229" s="1457"/>
      <c r="N229" s="662" t="str">
        <f>IF('別紙様式2-2（４・５月分）'!Q175="","",'別紙様式2-2（４・５月分）'!Q175)</f>
        <v/>
      </c>
      <c r="O229" s="1428"/>
      <c r="P229" s="1402"/>
      <c r="Q229" s="1461"/>
      <c r="R229" s="1406"/>
      <c r="S229" s="1408"/>
      <c r="T229" s="1410"/>
      <c r="U229" s="1558"/>
      <c r="V229" s="1414"/>
      <c r="W229" s="1416"/>
      <c r="X229" s="1554"/>
      <c r="Y229" s="1366"/>
      <c r="Z229" s="1554"/>
      <c r="AA229" s="1366"/>
      <c r="AB229" s="1554"/>
      <c r="AC229" s="1366"/>
      <c r="AD229" s="1554"/>
      <c r="AE229" s="1366"/>
      <c r="AF229" s="1366"/>
      <c r="AG229" s="1366"/>
      <c r="AH229" s="1368"/>
      <c r="AI229" s="1490"/>
      <c r="AJ229" s="1548"/>
      <c r="AK229" s="1374"/>
      <c r="AL229" s="1550"/>
      <c r="AM229" s="1552"/>
      <c r="AN229" s="1544"/>
      <c r="AO229" s="1530"/>
      <c r="AP229" s="1546"/>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3">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2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25" t="str">
        <f>IF(SUM('別紙様式2-2（４・５月分）'!R176:R178)=0,"",SUM('別紙様式2-2（４・５月分）'!R176:R178))</f>
        <v/>
      </c>
      <c r="P230" s="1429" t="str">
        <f>IFERROR(VLOOKUP('別紙様式2-2（４・５月分）'!AR176,【参考】数式用!$AT$5:$AU$22,2,FALSE),"")</f>
        <v/>
      </c>
      <c r="Q230" s="1430"/>
      <c r="R230" s="1431"/>
      <c r="S230" s="1435" t="str">
        <f>IFERROR(VLOOKUP(K230,【参考】数式用!$A$5:$AB$27,MATCH(P230,【参考】数式用!$B$4:$AB$4,0)+1,0),"")</f>
        <v/>
      </c>
      <c r="T230" s="1437" t="s">
        <v>2275</v>
      </c>
      <c r="U230" s="1572" t="str">
        <f>IF('別紙様式2-3（６月以降分）'!U230="","",'別紙様式2-3（６月以降分）'!U230)</f>
        <v/>
      </c>
      <c r="V230" s="1441" t="str">
        <f>IFERROR(VLOOKUP(K230,【参考】数式用!$A$5:$AB$27,MATCH(U230,【参考】数式用!$B$4:$AB$4,0)+1,0),"")</f>
        <v/>
      </c>
      <c r="W230" s="1443" t="s">
        <v>19</v>
      </c>
      <c r="X230" s="1570">
        <f>'別紙様式2-3（６月以降分）'!X230</f>
        <v>6</v>
      </c>
      <c r="Y230" s="1379" t="s">
        <v>10</v>
      </c>
      <c r="Z230" s="1570">
        <f>'別紙様式2-3（６月以降分）'!Z230</f>
        <v>6</v>
      </c>
      <c r="AA230" s="1379" t="s">
        <v>45</v>
      </c>
      <c r="AB230" s="1570">
        <f>'別紙様式2-3（６月以降分）'!AB230</f>
        <v>7</v>
      </c>
      <c r="AC230" s="1379" t="s">
        <v>10</v>
      </c>
      <c r="AD230" s="1570">
        <f>'別紙様式2-3（６月以降分）'!AD230</f>
        <v>3</v>
      </c>
      <c r="AE230" s="1379" t="s">
        <v>2188</v>
      </c>
      <c r="AF230" s="1379" t="s">
        <v>24</v>
      </c>
      <c r="AG230" s="1379">
        <f>IF(X230&gt;=1,(AB230*12+AD230)-(X230*12+Z230)+1,"")</f>
        <v>10</v>
      </c>
      <c r="AH230" s="1381" t="s">
        <v>38</v>
      </c>
      <c r="AI230" s="1383" t="str">
        <f>'別紙様式2-3（６月以降分）'!AI230</f>
        <v/>
      </c>
      <c r="AJ230" s="1564" t="str">
        <f>'別紙様式2-3（６月以降分）'!AJ230</f>
        <v/>
      </c>
      <c r="AK230" s="1566">
        <f>'別紙様式2-3（６月以降分）'!AK230</f>
        <v>0</v>
      </c>
      <c r="AL230" s="1568" t="str">
        <f>IF('別紙様式2-3（６月以降分）'!AL230="","",'別紙様式2-3（６月以降分）'!AL230)</f>
        <v/>
      </c>
      <c r="AM230" s="1559">
        <f>'別紙様式2-3（６月以降分）'!AM230</f>
        <v>0</v>
      </c>
      <c r="AN230" s="1561" t="str">
        <f>IF('別紙様式2-3（６月以降分）'!AN230="","",'別紙様式2-3（６月以降分）'!AN230)</f>
        <v/>
      </c>
      <c r="AO230" s="1395" t="str">
        <f>IF('別紙様式2-3（６月以降分）'!AO230="","",'別紙様式2-3（６月以降分）'!AO230)</f>
        <v/>
      </c>
      <c r="AP230" s="1359" t="str">
        <f>IF('別紙様式2-3（６月以降分）'!AP230="","",'別紙様式2-3（６月以降分）'!AP230)</f>
        <v/>
      </c>
      <c r="AQ230" s="1395" t="str">
        <f>IF('別紙様式2-3（６月以降分）'!AQ230="","",'別紙様式2-3（６月以降分）'!AQ230)</f>
        <v/>
      </c>
      <c r="AR230" s="1535" t="str">
        <f>IF('別紙様式2-3（６月以降分）'!AR230="","",'別紙様式2-3（６月以降分）'!AR230)</f>
        <v/>
      </c>
      <c r="AS230" s="1555"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2" t="str">
        <f>IFERROR(VLOOKUP(K230,【参考】数式用!$AJ$2:$AK$24,2,FALSE),"")</f>
        <v/>
      </c>
      <c r="AZ230" s="596"/>
      <c r="BE230" s="440"/>
      <c r="BF230" s="1335" t="str">
        <f>G230</f>
        <v/>
      </c>
      <c r="BG230" s="1335"/>
      <c r="BH230" s="1335"/>
    </row>
    <row r="231" spans="1:60" ht="15" customHeight="1">
      <c r="A231" s="1314"/>
      <c r="B231" s="1301"/>
      <c r="C231" s="1302"/>
      <c r="D231" s="1302"/>
      <c r="E231" s="1302"/>
      <c r="F231" s="1303"/>
      <c r="G231" s="1268"/>
      <c r="H231" s="1268"/>
      <c r="I231" s="1268"/>
      <c r="J231" s="1423"/>
      <c r="K231" s="1268"/>
      <c r="L231" s="1454"/>
      <c r="M231" s="1463"/>
      <c r="N231" s="1399" t="str">
        <f>IF('別紙様式2-2（４・５月分）'!Q177="","",'別紙様式2-2（４・５月分）'!Q177)</f>
        <v/>
      </c>
      <c r="O231" s="1426"/>
      <c r="P231" s="1432"/>
      <c r="Q231" s="1433"/>
      <c r="R231" s="1434"/>
      <c r="S231" s="1436"/>
      <c r="T231" s="1438"/>
      <c r="U231" s="1573"/>
      <c r="V231" s="1442"/>
      <c r="W231" s="1444"/>
      <c r="X231" s="1571"/>
      <c r="Y231" s="1380"/>
      <c r="Z231" s="1571"/>
      <c r="AA231" s="1380"/>
      <c r="AB231" s="1571"/>
      <c r="AC231" s="1380"/>
      <c r="AD231" s="1571"/>
      <c r="AE231" s="1380"/>
      <c r="AF231" s="1380"/>
      <c r="AG231" s="1380"/>
      <c r="AH231" s="1382"/>
      <c r="AI231" s="1384"/>
      <c r="AJ231" s="1565"/>
      <c r="AK231" s="1567"/>
      <c r="AL231" s="1569"/>
      <c r="AM231" s="1560"/>
      <c r="AN231" s="1562"/>
      <c r="AO231" s="1396"/>
      <c r="AP231" s="1563"/>
      <c r="AQ231" s="1396"/>
      <c r="AR231" s="1536"/>
      <c r="AS231" s="1556"/>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23"/>
      <c r="K232" s="1268"/>
      <c r="L232" s="1454"/>
      <c r="M232" s="1463"/>
      <c r="N232" s="1400"/>
      <c r="O232" s="1427"/>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57"/>
      <c r="V232" s="1413" t="str">
        <f>IFERROR(VLOOKUP(K230,【参考】数式用!$A$5:$AB$27,MATCH(U232,【参考】数式用!$B$4:$AB$4,0)+1,0),"")</f>
        <v/>
      </c>
      <c r="W232" s="1415" t="s">
        <v>19</v>
      </c>
      <c r="X232" s="1553"/>
      <c r="Y232" s="1365" t="s">
        <v>10</v>
      </c>
      <c r="Z232" s="1553"/>
      <c r="AA232" s="1365" t="s">
        <v>45</v>
      </c>
      <c r="AB232" s="1553"/>
      <c r="AC232" s="1365" t="s">
        <v>10</v>
      </c>
      <c r="AD232" s="1553"/>
      <c r="AE232" s="1365" t="s">
        <v>2188</v>
      </c>
      <c r="AF232" s="1365" t="s">
        <v>24</v>
      </c>
      <c r="AG232" s="1365" t="str">
        <f>IF(X232&gt;=1,(AB232*12+AD232)-(X232*12+Z232)+1,"")</f>
        <v/>
      </c>
      <c r="AH232" s="1367" t="s">
        <v>38</v>
      </c>
      <c r="AI232" s="1489" t="str">
        <f t="shared" ref="AI232" si="211">IFERROR(ROUNDDOWN(ROUND(L230*V232,0)*M230,0)*AG232,"")</f>
        <v/>
      </c>
      <c r="AJ232" s="1547" t="str">
        <f>IFERROR(ROUNDDOWN(ROUND((L230*(V232-AX230)),0)*M230,0)*AG232,"")</f>
        <v/>
      </c>
      <c r="AK232" s="1373"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9"/>
      <c r="AP232" s="1545"/>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5"/>
      <c r="B233" s="1419"/>
      <c r="C233" s="1420"/>
      <c r="D233" s="1420"/>
      <c r="E233" s="1420"/>
      <c r="F233" s="1421"/>
      <c r="G233" s="1269"/>
      <c r="H233" s="1269"/>
      <c r="I233" s="1269"/>
      <c r="J233" s="1424"/>
      <c r="K233" s="1269"/>
      <c r="L233" s="1455"/>
      <c r="M233" s="1464"/>
      <c r="N233" s="662" t="str">
        <f>IF('別紙様式2-2（４・５月分）'!Q178="","",'別紙様式2-2（４・５月分）'!Q178)</f>
        <v/>
      </c>
      <c r="O233" s="1428"/>
      <c r="P233" s="1402"/>
      <c r="Q233" s="1461"/>
      <c r="R233" s="1406"/>
      <c r="S233" s="1408"/>
      <c r="T233" s="1410"/>
      <c r="U233" s="1558"/>
      <c r="V233" s="1414"/>
      <c r="W233" s="1416"/>
      <c r="X233" s="1554"/>
      <c r="Y233" s="1366"/>
      <c r="Z233" s="1554"/>
      <c r="AA233" s="1366"/>
      <c r="AB233" s="1554"/>
      <c r="AC233" s="1366"/>
      <c r="AD233" s="1554"/>
      <c r="AE233" s="1366"/>
      <c r="AF233" s="1366"/>
      <c r="AG233" s="1366"/>
      <c r="AH233" s="1368"/>
      <c r="AI233" s="1490"/>
      <c r="AJ233" s="1548"/>
      <c r="AK233" s="1374"/>
      <c r="AL233" s="1550"/>
      <c r="AM233" s="1552"/>
      <c r="AN233" s="1544"/>
      <c r="AO233" s="1530"/>
      <c r="AP233" s="1546"/>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2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25" t="str">
        <f>IF(SUM('別紙様式2-2（４・５月分）'!R179:R181)=0,"",SUM('別紙様式2-2（４・５月分）'!R179:R181))</f>
        <v/>
      </c>
      <c r="P234" s="1429" t="str">
        <f>IFERROR(VLOOKUP('別紙様式2-2（４・５月分）'!AR179,【参考】数式用!$AT$5:$AU$22,2,FALSE),"")</f>
        <v/>
      </c>
      <c r="Q234" s="1430"/>
      <c r="R234" s="1431"/>
      <c r="S234" s="1435" t="str">
        <f>IFERROR(VLOOKUP(K234,【参考】数式用!$A$5:$AB$27,MATCH(P234,【参考】数式用!$B$4:$AB$4,0)+1,0),"")</f>
        <v/>
      </c>
      <c r="T234" s="1437" t="s">
        <v>2275</v>
      </c>
      <c r="U234" s="1572" t="str">
        <f>IF('別紙様式2-3（６月以降分）'!U234="","",'別紙様式2-3（６月以降分）'!U234)</f>
        <v/>
      </c>
      <c r="V234" s="1441" t="str">
        <f>IFERROR(VLOOKUP(K234,【参考】数式用!$A$5:$AB$27,MATCH(U234,【参考】数式用!$B$4:$AB$4,0)+1,0),"")</f>
        <v/>
      </c>
      <c r="W234" s="1443" t="s">
        <v>19</v>
      </c>
      <c r="X234" s="1570">
        <f>'別紙様式2-3（６月以降分）'!X234</f>
        <v>6</v>
      </c>
      <c r="Y234" s="1379" t="s">
        <v>10</v>
      </c>
      <c r="Z234" s="1570">
        <f>'別紙様式2-3（６月以降分）'!Z234</f>
        <v>6</v>
      </c>
      <c r="AA234" s="1379" t="s">
        <v>45</v>
      </c>
      <c r="AB234" s="1570">
        <f>'別紙様式2-3（６月以降分）'!AB234</f>
        <v>7</v>
      </c>
      <c r="AC234" s="1379" t="s">
        <v>10</v>
      </c>
      <c r="AD234" s="1570">
        <f>'別紙様式2-3（６月以降分）'!AD234</f>
        <v>3</v>
      </c>
      <c r="AE234" s="1379" t="s">
        <v>2188</v>
      </c>
      <c r="AF234" s="1379" t="s">
        <v>24</v>
      </c>
      <c r="AG234" s="1379">
        <f>IF(X234&gt;=1,(AB234*12+AD234)-(X234*12+Z234)+1,"")</f>
        <v>10</v>
      </c>
      <c r="AH234" s="1381" t="s">
        <v>38</v>
      </c>
      <c r="AI234" s="1383" t="str">
        <f>'別紙様式2-3（６月以降分）'!AI234</f>
        <v/>
      </c>
      <c r="AJ234" s="1564" t="str">
        <f>'別紙様式2-3（６月以降分）'!AJ234</f>
        <v/>
      </c>
      <c r="AK234" s="1566">
        <f>'別紙様式2-3（６月以降分）'!AK234</f>
        <v>0</v>
      </c>
      <c r="AL234" s="1568" t="str">
        <f>IF('別紙様式2-3（６月以降分）'!AL234="","",'別紙様式2-3（６月以降分）'!AL234)</f>
        <v/>
      </c>
      <c r="AM234" s="1559">
        <f>'別紙様式2-3（６月以降分）'!AM234</f>
        <v>0</v>
      </c>
      <c r="AN234" s="1561" t="str">
        <f>IF('別紙様式2-3（６月以降分）'!AN234="","",'別紙様式2-3（６月以降分）'!AN234)</f>
        <v/>
      </c>
      <c r="AO234" s="1395" t="str">
        <f>IF('別紙様式2-3（６月以降分）'!AO234="","",'別紙様式2-3（６月以降分）'!AO234)</f>
        <v/>
      </c>
      <c r="AP234" s="1359" t="str">
        <f>IF('別紙様式2-3（６月以降分）'!AP234="","",'別紙様式2-3（６月以降分）'!AP234)</f>
        <v/>
      </c>
      <c r="AQ234" s="1395" t="str">
        <f>IF('別紙様式2-3（６月以降分）'!AQ234="","",'別紙様式2-3（６月以降分）'!AQ234)</f>
        <v/>
      </c>
      <c r="AR234" s="1535" t="str">
        <f>IF('別紙様式2-3（６月以降分）'!AR234="","",'別紙様式2-3（６月以降分）'!AR234)</f>
        <v/>
      </c>
      <c r="AS234" s="1555"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4"/>
      <c r="B235" s="1301"/>
      <c r="C235" s="1302"/>
      <c r="D235" s="1302"/>
      <c r="E235" s="1302"/>
      <c r="F235" s="1303"/>
      <c r="G235" s="1268"/>
      <c r="H235" s="1268"/>
      <c r="I235" s="1268"/>
      <c r="J235" s="1423"/>
      <c r="K235" s="1268"/>
      <c r="L235" s="1454"/>
      <c r="M235" s="1456"/>
      <c r="N235" s="1399" t="str">
        <f>IF('別紙様式2-2（４・５月分）'!Q180="","",'別紙様式2-2（４・５月分）'!Q180)</f>
        <v/>
      </c>
      <c r="O235" s="1426"/>
      <c r="P235" s="1432"/>
      <c r="Q235" s="1433"/>
      <c r="R235" s="1434"/>
      <c r="S235" s="1436"/>
      <c r="T235" s="1438"/>
      <c r="U235" s="1573"/>
      <c r="V235" s="1442"/>
      <c r="W235" s="1444"/>
      <c r="X235" s="1571"/>
      <c r="Y235" s="1380"/>
      <c r="Z235" s="1571"/>
      <c r="AA235" s="1380"/>
      <c r="AB235" s="1571"/>
      <c r="AC235" s="1380"/>
      <c r="AD235" s="1571"/>
      <c r="AE235" s="1380"/>
      <c r="AF235" s="1380"/>
      <c r="AG235" s="1380"/>
      <c r="AH235" s="1382"/>
      <c r="AI235" s="1384"/>
      <c r="AJ235" s="1565"/>
      <c r="AK235" s="1567"/>
      <c r="AL235" s="1569"/>
      <c r="AM235" s="1560"/>
      <c r="AN235" s="1562"/>
      <c r="AO235" s="1396"/>
      <c r="AP235" s="1563"/>
      <c r="AQ235" s="1396"/>
      <c r="AR235" s="1536"/>
      <c r="AS235" s="1556"/>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23"/>
      <c r="K236" s="1268"/>
      <c r="L236" s="1454"/>
      <c r="M236" s="1456"/>
      <c r="N236" s="1400"/>
      <c r="O236" s="1427"/>
      <c r="P236" s="1401" t="s">
        <v>2196</v>
      </c>
      <c r="Q236" s="1460" t="str">
        <f>IFERROR(VLOOKUP('別紙様式2-2（４・５月分）'!AR179,【参考】数式用!$AT$5:$AV$22,3,FALSE),"")</f>
        <v/>
      </c>
      <c r="R236" s="1405" t="s">
        <v>2207</v>
      </c>
      <c r="S236" s="1445" t="str">
        <f>IFERROR(VLOOKUP(K234,【参考】数式用!$A$5:$AB$27,MATCH(Q236,【参考】数式用!$B$4:$AB$4,0)+1,0),"")</f>
        <v/>
      </c>
      <c r="T236" s="1409" t="s">
        <v>2285</v>
      </c>
      <c r="U236" s="1557"/>
      <c r="V236" s="1413" t="str">
        <f>IFERROR(VLOOKUP(K234,【参考】数式用!$A$5:$AB$27,MATCH(U236,【参考】数式用!$B$4:$AB$4,0)+1,0),"")</f>
        <v/>
      </c>
      <c r="W236" s="1415" t="s">
        <v>19</v>
      </c>
      <c r="X236" s="1553"/>
      <c r="Y236" s="1365" t="s">
        <v>10</v>
      </c>
      <c r="Z236" s="1553"/>
      <c r="AA236" s="1365" t="s">
        <v>45</v>
      </c>
      <c r="AB236" s="1553"/>
      <c r="AC236" s="1365" t="s">
        <v>10</v>
      </c>
      <c r="AD236" s="1553"/>
      <c r="AE236" s="1365" t="s">
        <v>2188</v>
      </c>
      <c r="AF236" s="1365" t="s">
        <v>24</v>
      </c>
      <c r="AG236" s="1365" t="str">
        <f>IF(X236&gt;=1,(AB236*12+AD236)-(X236*12+Z236)+1,"")</f>
        <v/>
      </c>
      <c r="AH236" s="1367" t="s">
        <v>38</v>
      </c>
      <c r="AI236" s="1489" t="str">
        <f t="shared" ref="AI236" si="215">IFERROR(ROUNDDOWN(ROUND(L234*V236,0)*M234,0)*AG236,"")</f>
        <v/>
      </c>
      <c r="AJ236" s="1547" t="str">
        <f>IFERROR(ROUNDDOWN(ROUND((L234*(V236-AX234)),0)*M234,0)*AG236,"")</f>
        <v/>
      </c>
      <c r="AK236" s="1373"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9"/>
      <c r="AP236" s="1545"/>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5"/>
      <c r="B237" s="1419"/>
      <c r="C237" s="1420"/>
      <c r="D237" s="1420"/>
      <c r="E237" s="1420"/>
      <c r="F237" s="1421"/>
      <c r="G237" s="1269"/>
      <c r="H237" s="1269"/>
      <c r="I237" s="1269"/>
      <c r="J237" s="1424"/>
      <c r="K237" s="1269"/>
      <c r="L237" s="1455"/>
      <c r="M237" s="1457"/>
      <c r="N237" s="662" t="str">
        <f>IF('別紙様式2-2（４・５月分）'!Q181="","",'別紙様式2-2（４・５月分）'!Q181)</f>
        <v/>
      </c>
      <c r="O237" s="1428"/>
      <c r="P237" s="1402"/>
      <c r="Q237" s="1461"/>
      <c r="R237" s="1406"/>
      <c r="S237" s="1408"/>
      <c r="T237" s="1410"/>
      <c r="U237" s="1558"/>
      <c r="V237" s="1414"/>
      <c r="W237" s="1416"/>
      <c r="X237" s="1554"/>
      <c r="Y237" s="1366"/>
      <c r="Z237" s="1554"/>
      <c r="AA237" s="1366"/>
      <c r="AB237" s="1554"/>
      <c r="AC237" s="1366"/>
      <c r="AD237" s="1554"/>
      <c r="AE237" s="1366"/>
      <c r="AF237" s="1366"/>
      <c r="AG237" s="1366"/>
      <c r="AH237" s="1368"/>
      <c r="AI237" s="1490"/>
      <c r="AJ237" s="1548"/>
      <c r="AK237" s="1374"/>
      <c r="AL237" s="1550"/>
      <c r="AM237" s="1552"/>
      <c r="AN237" s="1544"/>
      <c r="AO237" s="1530"/>
      <c r="AP237" s="1546"/>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3">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2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25" t="str">
        <f>IF(SUM('別紙様式2-2（４・５月分）'!R182:R184)=0,"",SUM('別紙様式2-2（４・５月分）'!R182:R184))</f>
        <v/>
      </c>
      <c r="P238" s="1429" t="str">
        <f>IFERROR(VLOOKUP('別紙様式2-2（４・５月分）'!AR182,【参考】数式用!$AT$5:$AU$22,2,FALSE),"")</f>
        <v/>
      </c>
      <c r="Q238" s="1430"/>
      <c r="R238" s="1431"/>
      <c r="S238" s="1435" t="str">
        <f>IFERROR(VLOOKUP(K238,【参考】数式用!$A$5:$AB$27,MATCH(P238,【参考】数式用!$B$4:$AB$4,0)+1,0),"")</f>
        <v/>
      </c>
      <c r="T238" s="1437" t="s">
        <v>2275</v>
      </c>
      <c r="U238" s="1572" t="str">
        <f>IF('別紙様式2-3（６月以降分）'!U238="","",'別紙様式2-3（６月以降分）'!U238)</f>
        <v/>
      </c>
      <c r="V238" s="1441" t="str">
        <f>IFERROR(VLOOKUP(K238,【参考】数式用!$A$5:$AB$27,MATCH(U238,【参考】数式用!$B$4:$AB$4,0)+1,0),"")</f>
        <v/>
      </c>
      <c r="W238" s="1443" t="s">
        <v>19</v>
      </c>
      <c r="X238" s="1570">
        <f>'別紙様式2-3（６月以降分）'!X238</f>
        <v>6</v>
      </c>
      <c r="Y238" s="1379" t="s">
        <v>10</v>
      </c>
      <c r="Z238" s="1570">
        <f>'別紙様式2-3（６月以降分）'!Z238</f>
        <v>6</v>
      </c>
      <c r="AA238" s="1379" t="s">
        <v>45</v>
      </c>
      <c r="AB238" s="1570">
        <f>'別紙様式2-3（６月以降分）'!AB238</f>
        <v>7</v>
      </c>
      <c r="AC238" s="1379" t="s">
        <v>10</v>
      </c>
      <c r="AD238" s="1570">
        <f>'別紙様式2-3（６月以降分）'!AD238</f>
        <v>3</v>
      </c>
      <c r="AE238" s="1379" t="s">
        <v>2188</v>
      </c>
      <c r="AF238" s="1379" t="s">
        <v>24</v>
      </c>
      <c r="AG238" s="1379">
        <f>IF(X238&gt;=1,(AB238*12+AD238)-(X238*12+Z238)+1,"")</f>
        <v>10</v>
      </c>
      <c r="AH238" s="1381" t="s">
        <v>38</v>
      </c>
      <c r="AI238" s="1383" t="str">
        <f>'別紙様式2-3（６月以降分）'!AI238</f>
        <v/>
      </c>
      <c r="AJ238" s="1564" t="str">
        <f>'別紙様式2-3（６月以降分）'!AJ238</f>
        <v/>
      </c>
      <c r="AK238" s="1566">
        <f>'別紙様式2-3（６月以降分）'!AK238</f>
        <v>0</v>
      </c>
      <c r="AL238" s="1568" t="str">
        <f>IF('別紙様式2-3（６月以降分）'!AL238="","",'別紙様式2-3（６月以降分）'!AL238)</f>
        <v/>
      </c>
      <c r="AM238" s="1559">
        <f>'別紙様式2-3（６月以降分）'!AM238</f>
        <v>0</v>
      </c>
      <c r="AN238" s="1561" t="str">
        <f>IF('別紙様式2-3（６月以降分）'!AN238="","",'別紙様式2-3（６月以降分）'!AN238)</f>
        <v/>
      </c>
      <c r="AO238" s="1395" t="str">
        <f>IF('別紙様式2-3（６月以降分）'!AO238="","",'別紙様式2-3（６月以降分）'!AO238)</f>
        <v/>
      </c>
      <c r="AP238" s="1359" t="str">
        <f>IF('別紙様式2-3（６月以降分）'!AP238="","",'別紙様式2-3（６月以降分）'!AP238)</f>
        <v/>
      </c>
      <c r="AQ238" s="1395" t="str">
        <f>IF('別紙様式2-3（６月以降分）'!AQ238="","",'別紙様式2-3（６月以降分）'!AQ238)</f>
        <v/>
      </c>
      <c r="AR238" s="1535" t="str">
        <f>IF('別紙様式2-3（６月以降分）'!AR238="","",'別紙様式2-3（６月以降分）'!AR238)</f>
        <v/>
      </c>
      <c r="AS238" s="1555"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2" t="str">
        <f>IFERROR(VLOOKUP(K238,【参考】数式用!$AJ$2:$AK$24,2,FALSE),"")</f>
        <v/>
      </c>
      <c r="AZ238" s="596"/>
      <c r="BE238" s="440"/>
      <c r="BF238" s="1335" t="str">
        <f>G238</f>
        <v/>
      </c>
      <c r="BG238" s="1335"/>
      <c r="BH238" s="1335"/>
    </row>
    <row r="239" spans="1:60" ht="15" customHeight="1">
      <c r="A239" s="1314"/>
      <c r="B239" s="1301"/>
      <c r="C239" s="1302"/>
      <c r="D239" s="1302"/>
      <c r="E239" s="1302"/>
      <c r="F239" s="1303"/>
      <c r="G239" s="1268"/>
      <c r="H239" s="1268"/>
      <c r="I239" s="1268"/>
      <c r="J239" s="1423"/>
      <c r="K239" s="1268"/>
      <c r="L239" s="1454"/>
      <c r="M239" s="1456"/>
      <c r="N239" s="1399" t="str">
        <f>IF('別紙様式2-2（４・５月分）'!Q183="","",'別紙様式2-2（４・５月分）'!Q183)</f>
        <v/>
      </c>
      <c r="O239" s="1426"/>
      <c r="P239" s="1432"/>
      <c r="Q239" s="1433"/>
      <c r="R239" s="1434"/>
      <c r="S239" s="1436"/>
      <c r="T239" s="1438"/>
      <c r="U239" s="1573"/>
      <c r="V239" s="1442"/>
      <c r="W239" s="1444"/>
      <c r="X239" s="1571"/>
      <c r="Y239" s="1380"/>
      <c r="Z239" s="1571"/>
      <c r="AA239" s="1380"/>
      <c r="AB239" s="1571"/>
      <c r="AC239" s="1380"/>
      <c r="AD239" s="1571"/>
      <c r="AE239" s="1380"/>
      <c r="AF239" s="1380"/>
      <c r="AG239" s="1380"/>
      <c r="AH239" s="1382"/>
      <c r="AI239" s="1384"/>
      <c r="AJ239" s="1565"/>
      <c r="AK239" s="1567"/>
      <c r="AL239" s="1569"/>
      <c r="AM239" s="1560"/>
      <c r="AN239" s="1562"/>
      <c r="AO239" s="1396"/>
      <c r="AP239" s="1563"/>
      <c r="AQ239" s="1396"/>
      <c r="AR239" s="1536"/>
      <c r="AS239" s="1556"/>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23"/>
      <c r="K240" s="1268"/>
      <c r="L240" s="1454"/>
      <c r="M240" s="1456"/>
      <c r="N240" s="1400"/>
      <c r="O240" s="1427"/>
      <c r="P240" s="1401" t="s">
        <v>2196</v>
      </c>
      <c r="Q240" s="1460" t="str">
        <f>IFERROR(VLOOKUP('別紙様式2-2（４・５月分）'!AR182,【参考】数式用!$AT$5:$AV$22,3,FALSE),"")</f>
        <v/>
      </c>
      <c r="R240" s="1405" t="s">
        <v>2207</v>
      </c>
      <c r="S240" s="1445" t="str">
        <f>IFERROR(VLOOKUP(K238,【参考】数式用!$A$5:$AB$27,MATCH(Q240,【参考】数式用!$B$4:$AB$4,0)+1,0),"")</f>
        <v/>
      </c>
      <c r="T240" s="1409" t="s">
        <v>2285</v>
      </c>
      <c r="U240" s="1557"/>
      <c r="V240" s="1413" t="str">
        <f>IFERROR(VLOOKUP(K238,【参考】数式用!$A$5:$AB$27,MATCH(U240,【参考】数式用!$B$4:$AB$4,0)+1,0),"")</f>
        <v/>
      </c>
      <c r="W240" s="1415" t="s">
        <v>19</v>
      </c>
      <c r="X240" s="1553"/>
      <c r="Y240" s="1365" t="s">
        <v>10</v>
      </c>
      <c r="Z240" s="1553"/>
      <c r="AA240" s="1365" t="s">
        <v>45</v>
      </c>
      <c r="AB240" s="1553"/>
      <c r="AC240" s="1365" t="s">
        <v>10</v>
      </c>
      <c r="AD240" s="1553"/>
      <c r="AE240" s="1365" t="s">
        <v>2188</v>
      </c>
      <c r="AF240" s="1365" t="s">
        <v>24</v>
      </c>
      <c r="AG240" s="1365" t="str">
        <f>IF(X240&gt;=1,(AB240*12+AD240)-(X240*12+Z240)+1,"")</f>
        <v/>
      </c>
      <c r="AH240" s="1367" t="s">
        <v>38</v>
      </c>
      <c r="AI240" s="1489" t="str">
        <f t="shared" ref="AI240" si="219">IFERROR(ROUNDDOWN(ROUND(L238*V240,0)*M238,0)*AG240,"")</f>
        <v/>
      </c>
      <c r="AJ240" s="1547" t="str">
        <f>IFERROR(ROUNDDOWN(ROUND((L238*(V240-AX238)),0)*M238,0)*AG240,"")</f>
        <v/>
      </c>
      <c r="AK240" s="1373"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9"/>
      <c r="AP240" s="1545"/>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5"/>
      <c r="B241" s="1419"/>
      <c r="C241" s="1420"/>
      <c r="D241" s="1420"/>
      <c r="E241" s="1420"/>
      <c r="F241" s="1421"/>
      <c r="G241" s="1269"/>
      <c r="H241" s="1269"/>
      <c r="I241" s="1269"/>
      <c r="J241" s="1424"/>
      <c r="K241" s="1269"/>
      <c r="L241" s="1455"/>
      <c r="M241" s="1457"/>
      <c r="N241" s="662" t="str">
        <f>IF('別紙様式2-2（４・５月分）'!Q184="","",'別紙様式2-2（４・５月分）'!Q184)</f>
        <v/>
      </c>
      <c r="O241" s="1428"/>
      <c r="P241" s="1402"/>
      <c r="Q241" s="1461"/>
      <c r="R241" s="1406"/>
      <c r="S241" s="1408"/>
      <c r="T241" s="1410"/>
      <c r="U241" s="1558"/>
      <c r="V241" s="1414"/>
      <c r="W241" s="1416"/>
      <c r="X241" s="1554"/>
      <c r="Y241" s="1366"/>
      <c r="Z241" s="1554"/>
      <c r="AA241" s="1366"/>
      <c r="AB241" s="1554"/>
      <c r="AC241" s="1366"/>
      <c r="AD241" s="1554"/>
      <c r="AE241" s="1366"/>
      <c r="AF241" s="1366"/>
      <c r="AG241" s="1366"/>
      <c r="AH241" s="1368"/>
      <c r="AI241" s="1490"/>
      <c r="AJ241" s="1548"/>
      <c r="AK241" s="1374"/>
      <c r="AL241" s="1550"/>
      <c r="AM241" s="1552"/>
      <c r="AN241" s="1544"/>
      <c r="AO241" s="1530"/>
      <c r="AP241" s="1546"/>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2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25" t="str">
        <f>IF(SUM('別紙様式2-2（４・５月分）'!R185:R187)=0,"",SUM('別紙様式2-2（４・５月分）'!R185:R187))</f>
        <v/>
      </c>
      <c r="P242" s="1429" t="str">
        <f>IFERROR(VLOOKUP('別紙様式2-2（４・５月分）'!AR185,【参考】数式用!$AT$5:$AU$22,2,FALSE),"")</f>
        <v/>
      </c>
      <c r="Q242" s="1430"/>
      <c r="R242" s="1431"/>
      <c r="S242" s="1435" t="str">
        <f>IFERROR(VLOOKUP(K242,【参考】数式用!$A$5:$AB$27,MATCH(P242,【参考】数式用!$B$4:$AB$4,0)+1,0),"")</f>
        <v/>
      </c>
      <c r="T242" s="1437" t="s">
        <v>2275</v>
      </c>
      <c r="U242" s="1572" t="str">
        <f>IF('別紙様式2-3（６月以降分）'!U242="","",'別紙様式2-3（６月以降分）'!U242)</f>
        <v/>
      </c>
      <c r="V242" s="1441" t="str">
        <f>IFERROR(VLOOKUP(K242,【参考】数式用!$A$5:$AB$27,MATCH(U242,【参考】数式用!$B$4:$AB$4,0)+1,0),"")</f>
        <v/>
      </c>
      <c r="W242" s="1443" t="s">
        <v>19</v>
      </c>
      <c r="X242" s="1570">
        <f>'別紙様式2-3（６月以降分）'!X242</f>
        <v>6</v>
      </c>
      <c r="Y242" s="1379" t="s">
        <v>10</v>
      </c>
      <c r="Z242" s="1570">
        <f>'別紙様式2-3（６月以降分）'!Z242</f>
        <v>6</v>
      </c>
      <c r="AA242" s="1379" t="s">
        <v>45</v>
      </c>
      <c r="AB242" s="1570">
        <f>'別紙様式2-3（６月以降分）'!AB242</f>
        <v>7</v>
      </c>
      <c r="AC242" s="1379" t="s">
        <v>10</v>
      </c>
      <c r="AD242" s="1570">
        <f>'別紙様式2-3（６月以降分）'!AD242</f>
        <v>3</v>
      </c>
      <c r="AE242" s="1379" t="s">
        <v>2188</v>
      </c>
      <c r="AF242" s="1379" t="s">
        <v>24</v>
      </c>
      <c r="AG242" s="1379">
        <f>IF(X242&gt;=1,(AB242*12+AD242)-(X242*12+Z242)+1,"")</f>
        <v>10</v>
      </c>
      <c r="AH242" s="1381" t="s">
        <v>38</v>
      </c>
      <c r="AI242" s="1383" t="str">
        <f>'別紙様式2-3（６月以降分）'!AI242</f>
        <v/>
      </c>
      <c r="AJ242" s="1564" t="str">
        <f>'別紙様式2-3（６月以降分）'!AJ242</f>
        <v/>
      </c>
      <c r="AK242" s="1566">
        <f>'別紙様式2-3（６月以降分）'!AK242</f>
        <v>0</v>
      </c>
      <c r="AL242" s="1568" t="str">
        <f>IF('別紙様式2-3（６月以降分）'!AL242="","",'別紙様式2-3（６月以降分）'!AL242)</f>
        <v/>
      </c>
      <c r="AM242" s="1559">
        <f>'別紙様式2-3（６月以降分）'!AM242</f>
        <v>0</v>
      </c>
      <c r="AN242" s="1561" t="str">
        <f>IF('別紙様式2-3（６月以降分）'!AN242="","",'別紙様式2-3（６月以降分）'!AN242)</f>
        <v/>
      </c>
      <c r="AO242" s="1395" t="str">
        <f>IF('別紙様式2-3（６月以降分）'!AO242="","",'別紙様式2-3（６月以降分）'!AO242)</f>
        <v/>
      </c>
      <c r="AP242" s="1359" t="str">
        <f>IF('別紙様式2-3（６月以降分）'!AP242="","",'別紙様式2-3（６月以降分）'!AP242)</f>
        <v/>
      </c>
      <c r="AQ242" s="1395" t="str">
        <f>IF('別紙様式2-3（６月以降分）'!AQ242="","",'別紙様式2-3（６月以降分）'!AQ242)</f>
        <v/>
      </c>
      <c r="AR242" s="1535" t="str">
        <f>IF('別紙様式2-3（６月以降分）'!AR242="","",'別紙様式2-3（６月以降分）'!AR242)</f>
        <v/>
      </c>
      <c r="AS242" s="1555"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4"/>
      <c r="B243" s="1301"/>
      <c r="C243" s="1302"/>
      <c r="D243" s="1302"/>
      <c r="E243" s="1302"/>
      <c r="F243" s="1303"/>
      <c r="G243" s="1268"/>
      <c r="H243" s="1268"/>
      <c r="I243" s="1268"/>
      <c r="J243" s="1423"/>
      <c r="K243" s="1268"/>
      <c r="L243" s="1454"/>
      <c r="M243" s="1463"/>
      <c r="N243" s="1399" t="str">
        <f>IF('別紙様式2-2（４・５月分）'!Q186="","",'別紙様式2-2（４・５月分）'!Q186)</f>
        <v/>
      </c>
      <c r="O243" s="1426"/>
      <c r="P243" s="1432"/>
      <c r="Q243" s="1433"/>
      <c r="R243" s="1434"/>
      <c r="S243" s="1436"/>
      <c r="T243" s="1438"/>
      <c r="U243" s="1573"/>
      <c r="V243" s="1442"/>
      <c r="W243" s="1444"/>
      <c r="X243" s="1571"/>
      <c r="Y243" s="1380"/>
      <c r="Z243" s="1571"/>
      <c r="AA243" s="1380"/>
      <c r="AB243" s="1571"/>
      <c r="AC243" s="1380"/>
      <c r="AD243" s="1571"/>
      <c r="AE243" s="1380"/>
      <c r="AF243" s="1380"/>
      <c r="AG243" s="1380"/>
      <c r="AH243" s="1382"/>
      <c r="AI243" s="1384"/>
      <c r="AJ243" s="1565"/>
      <c r="AK243" s="1567"/>
      <c r="AL243" s="1569"/>
      <c r="AM243" s="1560"/>
      <c r="AN243" s="1562"/>
      <c r="AO243" s="1396"/>
      <c r="AP243" s="1563"/>
      <c r="AQ243" s="1396"/>
      <c r="AR243" s="1536"/>
      <c r="AS243" s="1556"/>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23"/>
      <c r="K244" s="1268"/>
      <c r="L244" s="1454"/>
      <c r="M244" s="1463"/>
      <c r="N244" s="1400"/>
      <c r="O244" s="1427"/>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57"/>
      <c r="V244" s="1413" t="str">
        <f>IFERROR(VLOOKUP(K242,【参考】数式用!$A$5:$AB$27,MATCH(U244,【参考】数式用!$B$4:$AB$4,0)+1,0),"")</f>
        <v/>
      </c>
      <c r="W244" s="1415" t="s">
        <v>19</v>
      </c>
      <c r="X244" s="1553"/>
      <c r="Y244" s="1365" t="s">
        <v>10</v>
      </c>
      <c r="Z244" s="1553"/>
      <c r="AA244" s="1365" t="s">
        <v>45</v>
      </c>
      <c r="AB244" s="1553"/>
      <c r="AC244" s="1365" t="s">
        <v>10</v>
      </c>
      <c r="AD244" s="1553"/>
      <c r="AE244" s="1365" t="s">
        <v>2188</v>
      </c>
      <c r="AF244" s="1365" t="s">
        <v>24</v>
      </c>
      <c r="AG244" s="1365" t="str">
        <f>IF(X244&gt;=1,(AB244*12+AD244)-(X244*12+Z244)+1,"")</f>
        <v/>
      </c>
      <c r="AH244" s="1367" t="s">
        <v>38</v>
      </c>
      <c r="AI244" s="1489" t="str">
        <f t="shared" ref="AI244" si="223">IFERROR(ROUNDDOWN(ROUND(L242*V244,0)*M242,0)*AG244,"")</f>
        <v/>
      </c>
      <c r="AJ244" s="1547" t="str">
        <f>IFERROR(ROUNDDOWN(ROUND((L242*(V244-AX242)),0)*M242,0)*AG244,"")</f>
        <v/>
      </c>
      <c r="AK244" s="1373"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9"/>
      <c r="AP244" s="1545"/>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5"/>
      <c r="B245" s="1419"/>
      <c r="C245" s="1420"/>
      <c r="D245" s="1420"/>
      <c r="E245" s="1420"/>
      <c r="F245" s="1421"/>
      <c r="G245" s="1269"/>
      <c r="H245" s="1269"/>
      <c r="I245" s="1269"/>
      <c r="J245" s="1424"/>
      <c r="K245" s="1269"/>
      <c r="L245" s="1455"/>
      <c r="M245" s="1464"/>
      <c r="N245" s="662" t="str">
        <f>IF('別紙様式2-2（４・５月分）'!Q187="","",'別紙様式2-2（４・５月分）'!Q187)</f>
        <v/>
      </c>
      <c r="O245" s="1428"/>
      <c r="P245" s="1402"/>
      <c r="Q245" s="1461"/>
      <c r="R245" s="1406"/>
      <c r="S245" s="1408"/>
      <c r="T245" s="1410"/>
      <c r="U245" s="1558"/>
      <c r="V245" s="1414"/>
      <c r="W245" s="1416"/>
      <c r="X245" s="1554"/>
      <c r="Y245" s="1366"/>
      <c r="Z245" s="1554"/>
      <c r="AA245" s="1366"/>
      <c r="AB245" s="1554"/>
      <c r="AC245" s="1366"/>
      <c r="AD245" s="1554"/>
      <c r="AE245" s="1366"/>
      <c r="AF245" s="1366"/>
      <c r="AG245" s="1366"/>
      <c r="AH245" s="1368"/>
      <c r="AI245" s="1490"/>
      <c r="AJ245" s="1548"/>
      <c r="AK245" s="1374"/>
      <c r="AL245" s="1550"/>
      <c r="AM245" s="1552"/>
      <c r="AN245" s="1544"/>
      <c r="AO245" s="1530"/>
      <c r="AP245" s="1546"/>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3">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2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25" t="str">
        <f>IF(SUM('別紙様式2-2（４・５月分）'!R188:R190)=0,"",SUM('別紙様式2-2（４・５月分）'!R188:R190))</f>
        <v/>
      </c>
      <c r="P246" s="1429" t="str">
        <f>IFERROR(VLOOKUP('別紙様式2-2（４・５月分）'!AR188,【参考】数式用!$AT$5:$AU$22,2,FALSE),"")</f>
        <v/>
      </c>
      <c r="Q246" s="1430"/>
      <c r="R246" s="1431"/>
      <c r="S246" s="1435" t="str">
        <f>IFERROR(VLOOKUP(K246,【参考】数式用!$A$5:$AB$27,MATCH(P246,【参考】数式用!$B$4:$AB$4,0)+1,0),"")</f>
        <v/>
      </c>
      <c r="T246" s="1437" t="s">
        <v>2275</v>
      </c>
      <c r="U246" s="1572" t="str">
        <f>IF('別紙様式2-3（６月以降分）'!U246="","",'別紙様式2-3（６月以降分）'!U246)</f>
        <v/>
      </c>
      <c r="V246" s="1441" t="str">
        <f>IFERROR(VLOOKUP(K246,【参考】数式用!$A$5:$AB$27,MATCH(U246,【参考】数式用!$B$4:$AB$4,0)+1,0),"")</f>
        <v/>
      </c>
      <c r="W246" s="1443" t="s">
        <v>19</v>
      </c>
      <c r="X246" s="1570">
        <f>'別紙様式2-3（６月以降分）'!X246</f>
        <v>6</v>
      </c>
      <c r="Y246" s="1379" t="s">
        <v>10</v>
      </c>
      <c r="Z246" s="1570">
        <f>'別紙様式2-3（６月以降分）'!Z246</f>
        <v>6</v>
      </c>
      <c r="AA246" s="1379" t="s">
        <v>45</v>
      </c>
      <c r="AB246" s="1570">
        <f>'別紙様式2-3（６月以降分）'!AB246</f>
        <v>7</v>
      </c>
      <c r="AC246" s="1379" t="s">
        <v>10</v>
      </c>
      <c r="AD246" s="1570">
        <f>'別紙様式2-3（６月以降分）'!AD246</f>
        <v>3</v>
      </c>
      <c r="AE246" s="1379" t="s">
        <v>2188</v>
      </c>
      <c r="AF246" s="1379" t="s">
        <v>24</v>
      </c>
      <c r="AG246" s="1379">
        <f>IF(X246&gt;=1,(AB246*12+AD246)-(X246*12+Z246)+1,"")</f>
        <v>10</v>
      </c>
      <c r="AH246" s="1381" t="s">
        <v>38</v>
      </c>
      <c r="AI246" s="1383" t="str">
        <f>'別紙様式2-3（６月以降分）'!AI246</f>
        <v/>
      </c>
      <c r="AJ246" s="1564" t="str">
        <f>'別紙様式2-3（６月以降分）'!AJ246</f>
        <v/>
      </c>
      <c r="AK246" s="1566">
        <f>'別紙様式2-3（６月以降分）'!AK246</f>
        <v>0</v>
      </c>
      <c r="AL246" s="1568" t="str">
        <f>IF('別紙様式2-3（６月以降分）'!AL246="","",'別紙様式2-3（６月以降分）'!AL246)</f>
        <v/>
      </c>
      <c r="AM246" s="1559">
        <f>'別紙様式2-3（６月以降分）'!AM246</f>
        <v>0</v>
      </c>
      <c r="AN246" s="1561" t="str">
        <f>IF('別紙様式2-3（６月以降分）'!AN246="","",'別紙様式2-3（６月以降分）'!AN246)</f>
        <v/>
      </c>
      <c r="AO246" s="1395" t="str">
        <f>IF('別紙様式2-3（６月以降分）'!AO246="","",'別紙様式2-3（６月以降分）'!AO246)</f>
        <v/>
      </c>
      <c r="AP246" s="1359" t="str">
        <f>IF('別紙様式2-3（６月以降分）'!AP246="","",'別紙様式2-3（６月以降分）'!AP246)</f>
        <v/>
      </c>
      <c r="AQ246" s="1395" t="str">
        <f>IF('別紙様式2-3（６月以降分）'!AQ246="","",'別紙様式2-3（６月以降分）'!AQ246)</f>
        <v/>
      </c>
      <c r="AR246" s="1535" t="str">
        <f>IF('別紙様式2-3（６月以降分）'!AR246="","",'別紙様式2-3（６月以降分）'!AR246)</f>
        <v/>
      </c>
      <c r="AS246" s="1555"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2" t="str">
        <f>IFERROR(VLOOKUP(K246,【参考】数式用!$AJ$2:$AK$24,2,FALSE),"")</f>
        <v/>
      </c>
      <c r="AZ246" s="596"/>
      <c r="BE246" s="440"/>
      <c r="BF246" s="1335" t="str">
        <f>G246</f>
        <v/>
      </c>
      <c r="BG246" s="1335"/>
      <c r="BH246" s="1335"/>
    </row>
    <row r="247" spans="1:60" ht="15" customHeight="1">
      <c r="A247" s="1314"/>
      <c r="B247" s="1301"/>
      <c r="C247" s="1302"/>
      <c r="D247" s="1302"/>
      <c r="E247" s="1302"/>
      <c r="F247" s="1303"/>
      <c r="G247" s="1268"/>
      <c r="H247" s="1268"/>
      <c r="I247" s="1268"/>
      <c r="J247" s="1423"/>
      <c r="K247" s="1268"/>
      <c r="L247" s="1454"/>
      <c r="M247" s="1456"/>
      <c r="N247" s="1399" t="str">
        <f>IF('別紙様式2-2（４・５月分）'!Q189="","",'別紙様式2-2（４・５月分）'!Q189)</f>
        <v/>
      </c>
      <c r="O247" s="1426"/>
      <c r="P247" s="1432"/>
      <c r="Q247" s="1433"/>
      <c r="R247" s="1434"/>
      <c r="S247" s="1436"/>
      <c r="T247" s="1438"/>
      <c r="U247" s="1573"/>
      <c r="V247" s="1442"/>
      <c r="W247" s="1444"/>
      <c r="X247" s="1571"/>
      <c r="Y247" s="1380"/>
      <c r="Z247" s="1571"/>
      <c r="AA247" s="1380"/>
      <c r="AB247" s="1571"/>
      <c r="AC247" s="1380"/>
      <c r="AD247" s="1571"/>
      <c r="AE247" s="1380"/>
      <c r="AF247" s="1380"/>
      <c r="AG247" s="1380"/>
      <c r="AH247" s="1382"/>
      <c r="AI247" s="1384"/>
      <c r="AJ247" s="1565"/>
      <c r="AK247" s="1567"/>
      <c r="AL247" s="1569"/>
      <c r="AM247" s="1560"/>
      <c r="AN247" s="1562"/>
      <c r="AO247" s="1396"/>
      <c r="AP247" s="1563"/>
      <c r="AQ247" s="1396"/>
      <c r="AR247" s="1536"/>
      <c r="AS247" s="1556"/>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23"/>
      <c r="K248" s="1268"/>
      <c r="L248" s="1454"/>
      <c r="M248" s="1456"/>
      <c r="N248" s="1400"/>
      <c r="O248" s="1427"/>
      <c r="P248" s="1401" t="s">
        <v>2196</v>
      </c>
      <c r="Q248" s="1460" t="str">
        <f>IFERROR(VLOOKUP('別紙様式2-2（４・５月分）'!AR188,【参考】数式用!$AT$5:$AV$22,3,FALSE),"")</f>
        <v/>
      </c>
      <c r="R248" s="1405" t="s">
        <v>2207</v>
      </c>
      <c r="S248" s="1445" t="str">
        <f>IFERROR(VLOOKUP(K246,【参考】数式用!$A$5:$AB$27,MATCH(Q248,【参考】数式用!$B$4:$AB$4,0)+1,0),"")</f>
        <v/>
      </c>
      <c r="T248" s="1409" t="s">
        <v>2285</v>
      </c>
      <c r="U248" s="1557"/>
      <c r="V248" s="1413" t="str">
        <f>IFERROR(VLOOKUP(K246,【参考】数式用!$A$5:$AB$27,MATCH(U248,【参考】数式用!$B$4:$AB$4,0)+1,0),"")</f>
        <v/>
      </c>
      <c r="W248" s="1415" t="s">
        <v>19</v>
      </c>
      <c r="X248" s="1553"/>
      <c r="Y248" s="1365" t="s">
        <v>10</v>
      </c>
      <c r="Z248" s="1553"/>
      <c r="AA248" s="1365" t="s">
        <v>45</v>
      </c>
      <c r="AB248" s="1553"/>
      <c r="AC248" s="1365" t="s">
        <v>10</v>
      </c>
      <c r="AD248" s="1553"/>
      <c r="AE248" s="1365" t="s">
        <v>2188</v>
      </c>
      <c r="AF248" s="1365" t="s">
        <v>24</v>
      </c>
      <c r="AG248" s="1365" t="str">
        <f>IF(X248&gt;=1,(AB248*12+AD248)-(X248*12+Z248)+1,"")</f>
        <v/>
      </c>
      <c r="AH248" s="1367" t="s">
        <v>38</v>
      </c>
      <c r="AI248" s="1489" t="str">
        <f t="shared" ref="AI248" si="227">IFERROR(ROUNDDOWN(ROUND(L246*V248,0)*M246,0)*AG248,"")</f>
        <v/>
      </c>
      <c r="AJ248" s="1547" t="str">
        <f>IFERROR(ROUNDDOWN(ROUND((L246*(V248-AX246)),0)*M246,0)*AG248,"")</f>
        <v/>
      </c>
      <c r="AK248" s="1373"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9"/>
      <c r="AP248" s="1545"/>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5"/>
      <c r="B249" s="1419"/>
      <c r="C249" s="1420"/>
      <c r="D249" s="1420"/>
      <c r="E249" s="1420"/>
      <c r="F249" s="1421"/>
      <c r="G249" s="1269"/>
      <c r="H249" s="1269"/>
      <c r="I249" s="1269"/>
      <c r="J249" s="1424"/>
      <c r="K249" s="1269"/>
      <c r="L249" s="1455"/>
      <c r="M249" s="1457"/>
      <c r="N249" s="662" t="str">
        <f>IF('別紙様式2-2（４・５月分）'!Q190="","",'別紙様式2-2（４・５月分）'!Q190)</f>
        <v/>
      </c>
      <c r="O249" s="1428"/>
      <c r="P249" s="1402"/>
      <c r="Q249" s="1461"/>
      <c r="R249" s="1406"/>
      <c r="S249" s="1408"/>
      <c r="T249" s="1410"/>
      <c r="U249" s="1558"/>
      <c r="V249" s="1414"/>
      <c r="W249" s="1416"/>
      <c r="X249" s="1554"/>
      <c r="Y249" s="1366"/>
      <c r="Z249" s="1554"/>
      <c r="AA249" s="1366"/>
      <c r="AB249" s="1554"/>
      <c r="AC249" s="1366"/>
      <c r="AD249" s="1554"/>
      <c r="AE249" s="1366"/>
      <c r="AF249" s="1366"/>
      <c r="AG249" s="1366"/>
      <c r="AH249" s="1368"/>
      <c r="AI249" s="1490"/>
      <c r="AJ249" s="1548"/>
      <c r="AK249" s="1374"/>
      <c r="AL249" s="1550"/>
      <c r="AM249" s="1552"/>
      <c r="AN249" s="1544"/>
      <c r="AO249" s="1530"/>
      <c r="AP249" s="1546"/>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2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25" t="str">
        <f>IF(SUM('別紙様式2-2（４・５月分）'!R191:R193)=0,"",SUM('別紙様式2-2（４・５月分）'!R191:R193))</f>
        <v/>
      </c>
      <c r="P250" s="1429" t="str">
        <f>IFERROR(VLOOKUP('別紙様式2-2（４・５月分）'!AR191,【参考】数式用!$AT$5:$AU$22,2,FALSE),"")</f>
        <v/>
      </c>
      <c r="Q250" s="1430"/>
      <c r="R250" s="1431"/>
      <c r="S250" s="1435" t="str">
        <f>IFERROR(VLOOKUP(K250,【参考】数式用!$A$5:$AB$27,MATCH(P250,【参考】数式用!$B$4:$AB$4,0)+1,0),"")</f>
        <v/>
      </c>
      <c r="T250" s="1437" t="s">
        <v>2275</v>
      </c>
      <c r="U250" s="1572" t="str">
        <f>IF('別紙様式2-3（６月以降分）'!U250="","",'別紙様式2-3（６月以降分）'!U250)</f>
        <v/>
      </c>
      <c r="V250" s="1441" t="str">
        <f>IFERROR(VLOOKUP(K250,【参考】数式用!$A$5:$AB$27,MATCH(U250,【参考】数式用!$B$4:$AB$4,0)+1,0),"")</f>
        <v/>
      </c>
      <c r="W250" s="1443" t="s">
        <v>19</v>
      </c>
      <c r="X250" s="1570">
        <f>'別紙様式2-3（６月以降分）'!X250</f>
        <v>6</v>
      </c>
      <c r="Y250" s="1379" t="s">
        <v>10</v>
      </c>
      <c r="Z250" s="1570">
        <f>'別紙様式2-3（６月以降分）'!Z250</f>
        <v>6</v>
      </c>
      <c r="AA250" s="1379" t="s">
        <v>45</v>
      </c>
      <c r="AB250" s="1570">
        <f>'別紙様式2-3（６月以降分）'!AB250</f>
        <v>7</v>
      </c>
      <c r="AC250" s="1379" t="s">
        <v>10</v>
      </c>
      <c r="AD250" s="1570">
        <f>'別紙様式2-3（６月以降分）'!AD250</f>
        <v>3</v>
      </c>
      <c r="AE250" s="1379" t="s">
        <v>2188</v>
      </c>
      <c r="AF250" s="1379" t="s">
        <v>24</v>
      </c>
      <c r="AG250" s="1379">
        <f>IF(X250&gt;=1,(AB250*12+AD250)-(X250*12+Z250)+1,"")</f>
        <v>10</v>
      </c>
      <c r="AH250" s="1381" t="s">
        <v>38</v>
      </c>
      <c r="AI250" s="1383" t="str">
        <f>'別紙様式2-3（６月以降分）'!AI250</f>
        <v/>
      </c>
      <c r="AJ250" s="1564" t="str">
        <f>'別紙様式2-3（６月以降分）'!AJ250</f>
        <v/>
      </c>
      <c r="AK250" s="1566">
        <f>'別紙様式2-3（６月以降分）'!AK250</f>
        <v>0</v>
      </c>
      <c r="AL250" s="1568" t="str">
        <f>IF('別紙様式2-3（６月以降分）'!AL250="","",'別紙様式2-3（６月以降分）'!AL250)</f>
        <v/>
      </c>
      <c r="AM250" s="1559">
        <f>'別紙様式2-3（６月以降分）'!AM250</f>
        <v>0</v>
      </c>
      <c r="AN250" s="1561" t="str">
        <f>IF('別紙様式2-3（６月以降分）'!AN250="","",'別紙様式2-3（６月以降分）'!AN250)</f>
        <v/>
      </c>
      <c r="AO250" s="1395" t="str">
        <f>IF('別紙様式2-3（６月以降分）'!AO250="","",'別紙様式2-3（６月以降分）'!AO250)</f>
        <v/>
      </c>
      <c r="AP250" s="1359" t="str">
        <f>IF('別紙様式2-3（６月以降分）'!AP250="","",'別紙様式2-3（６月以降分）'!AP250)</f>
        <v/>
      </c>
      <c r="AQ250" s="1395" t="str">
        <f>IF('別紙様式2-3（６月以降分）'!AQ250="","",'別紙様式2-3（６月以降分）'!AQ250)</f>
        <v/>
      </c>
      <c r="AR250" s="1535" t="str">
        <f>IF('別紙様式2-3（６月以降分）'!AR250="","",'別紙様式2-3（６月以降分）'!AR250)</f>
        <v/>
      </c>
      <c r="AS250" s="1555"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4"/>
      <c r="B251" s="1301"/>
      <c r="C251" s="1302"/>
      <c r="D251" s="1302"/>
      <c r="E251" s="1302"/>
      <c r="F251" s="1303"/>
      <c r="G251" s="1268"/>
      <c r="H251" s="1268"/>
      <c r="I251" s="1268"/>
      <c r="J251" s="1423"/>
      <c r="K251" s="1268"/>
      <c r="L251" s="1454"/>
      <c r="M251" s="1463"/>
      <c r="N251" s="1399" t="str">
        <f>IF('別紙様式2-2（４・５月分）'!Q192="","",'別紙様式2-2（４・５月分）'!Q192)</f>
        <v/>
      </c>
      <c r="O251" s="1426"/>
      <c r="P251" s="1432"/>
      <c r="Q251" s="1433"/>
      <c r="R251" s="1434"/>
      <c r="S251" s="1436"/>
      <c r="T251" s="1438"/>
      <c r="U251" s="1573"/>
      <c r="V251" s="1442"/>
      <c r="W251" s="1444"/>
      <c r="X251" s="1571"/>
      <c r="Y251" s="1380"/>
      <c r="Z251" s="1571"/>
      <c r="AA251" s="1380"/>
      <c r="AB251" s="1571"/>
      <c r="AC251" s="1380"/>
      <c r="AD251" s="1571"/>
      <c r="AE251" s="1380"/>
      <c r="AF251" s="1380"/>
      <c r="AG251" s="1380"/>
      <c r="AH251" s="1382"/>
      <c r="AI251" s="1384"/>
      <c r="AJ251" s="1565"/>
      <c r="AK251" s="1567"/>
      <c r="AL251" s="1569"/>
      <c r="AM251" s="1560"/>
      <c r="AN251" s="1562"/>
      <c r="AO251" s="1396"/>
      <c r="AP251" s="1563"/>
      <c r="AQ251" s="1396"/>
      <c r="AR251" s="1536"/>
      <c r="AS251" s="1556"/>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23"/>
      <c r="K252" s="1268"/>
      <c r="L252" s="1454"/>
      <c r="M252" s="1463"/>
      <c r="N252" s="1400"/>
      <c r="O252" s="1427"/>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57"/>
      <c r="V252" s="1413" t="str">
        <f>IFERROR(VLOOKUP(K250,【参考】数式用!$A$5:$AB$27,MATCH(U252,【参考】数式用!$B$4:$AB$4,0)+1,0),"")</f>
        <v/>
      </c>
      <c r="W252" s="1415" t="s">
        <v>19</v>
      </c>
      <c r="X252" s="1553"/>
      <c r="Y252" s="1365" t="s">
        <v>10</v>
      </c>
      <c r="Z252" s="1553"/>
      <c r="AA252" s="1365" t="s">
        <v>45</v>
      </c>
      <c r="AB252" s="1553"/>
      <c r="AC252" s="1365" t="s">
        <v>10</v>
      </c>
      <c r="AD252" s="1553"/>
      <c r="AE252" s="1365" t="s">
        <v>2188</v>
      </c>
      <c r="AF252" s="1365" t="s">
        <v>24</v>
      </c>
      <c r="AG252" s="1365" t="str">
        <f>IF(X252&gt;=1,(AB252*12+AD252)-(X252*12+Z252)+1,"")</f>
        <v/>
      </c>
      <c r="AH252" s="1367" t="s">
        <v>38</v>
      </c>
      <c r="AI252" s="1489" t="str">
        <f t="shared" ref="AI252" si="231">IFERROR(ROUNDDOWN(ROUND(L250*V252,0)*M250,0)*AG252,"")</f>
        <v/>
      </c>
      <c r="AJ252" s="1547" t="str">
        <f>IFERROR(ROUNDDOWN(ROUND((L250*(V252-AX250)),0)*M250,0)*AG252,"")</f>
        <v/>
      </c>
      <c r="AK252" s="1373"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9"/>
      <c r="AP252" s="1545"/>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5"/>
      <c r="B253" s="1419"/>
      <c r="C253" s="1420"/>
      <c r="D253" s="1420"/>
      <c r="E253" s="1420"/>
      <c r="F253" s="1421"/>
      <c r="G253" s="1269"/>
      <c r="H253" s="1269"/>
      <c r="I253" s="1269"/>
      <c r="J253" s="1424"/>
      <c r="K253" s="1269"/>
      <c r="L253" s="1455"/>
      <c r="M253" s="1464"/>
      <c r="N253" s="662" t="str">
        <f>IF('別紙様式2-2（４・５月分）'!Q193="","",'別紙様式2-2（４・５月分）'!Q193)</f>
        <v/>
      </c>
      <c r="O253" s="1428"/>
      <c r="P253" s="1402"/>
      <c r="Q253" s="1461"/>
      <c r="R253" s="1406"/>
      <c r="S253" s="1408"/>
      <c r="T253" s="1410"/>
      <c r="U253" s="1558"/>
      <c r="V253" s="1414"/>
      <c r="W253" s="1416"/>
      <c r="X253" s="1554"/>
      <c r="Y253" s="1366"/>
      <c r="Z253" s="1554"/>
      <c r="AA253" s="1366"/>
      <c r="AB253" s="1554"/>
      <c r="AC253" s="1366"/>
      <c r="AD253" s="1554"/>
      <c r="AE253" s="1366"/>
      <c r="AF253" s="1366"/>
      <c r="AG253" s="1366"/>
      <c r="AH253" s="1368"/>
      <c r="AI253" s="1490"/>
      <c r="AJ253" s="1548"/>
      <c r="AK253" s="1374"/>
      <c r="AL253" s="1550"/>
      <c r="AM253" s="1552"/>
      <c r="AN253" s="1544"/>
      <c r="AO253" s="1530"/>
      <c r="AP253" s="1546"/>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3">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2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25" t="str">
        <f>IF(SUM('別紙様式2-2（４・５月分）'!R194:R196)=0,"",SUM('別紙様式2-2（４・５月分）'!R194:R196))</f>
        <v/>
      </c>
      <c r="P254" s="1429" t="str">
        <f>IFERROR(VLOOKUP('別紙様式2-2（４・５月分）'!AR194,【参考】数式用!$AT$5:$AU$22,2,FALSE),"")</f>
        <v/>
      </c>
      <c r="Q254" s="1430"/>
      <c r="R254" s="1431"/>
      <c r="S254" s="1435" t="str">
        <f>IFERROR(VLOOKUP(K254,【参考】数式用!$A$5:$AB$27,MATCH(P254,【参考】数式用!$B$4:$AB$4,0)+1,0),"")</f>
        <v/>
      </c>
      <c r="T254" s="1437" t="s">
        <v>2275</v>
      </c>
      <c r="U254" s="1572" t="str">
        <f>IF('別紙様式2-3（６月以降分）'!U254="","",'別紙様式2-3（６月以降分）'!U254)</f>
        <v/>
      </c>
      <c r="V254" s="1441" t="str">
        <f>IFERROR(VLOOKUP(K254,【参考】数式用!$A$5:$AB$27,MATCH(U254,【参考】数式用!$B$4:$AB$4,0)+1,0),"")</f>
        <v/>
      </c>
      <c r="W254" s="1443" t="s">
        <v>19</v>
      </c>
      <c r="X254" s="1570">
        <f>'別紙様式2-3（６月以降分）'!X254</f>
        <v>6</v>
      </c>
      <c r="Y254" s="1379" t="s">
        <v>10</v>
      </c>
      <c r="Z254" s="1570">
        <f>'別紙様式2-3（６月以降分）'!Z254</f>
        <v>6</v>
      </c>
      <c r="AA254" s="1379" t="s">
        <v>45</v>
      </c>
      <c r="AB254" s="1570">
        <f>'別紙様式2-3（６月以降分）'!AB254</f>
        <v>7</v>
      </c>
      <c r="AC254" s="1379" t="s">
        <v>10</v>
      </c>
      <c r="AD254" s="1570">
        <f>'別紙様式2-3（６月以降分）'!AD254</f>
        <v>3</v>
      </c>
      <c r="AE254" s="1379" t="s">
        <v>2188</v>
      </c>
      <c r="AF254" s="1379" t="s">
        <v>24</v>
      </c>
      <c r="AG254" s="1379">
        <f>IF(X254&gt;=1,(AB254*12+AD254)-(X254*12+Z254)+1,"")</f>
        <v>10</v>
      </c>
      <c r="AH254" s="1381" t="s">
        <v>38</v>
      </c>
      <c r="AI254" s="1383" t="str">
        <f>'別紙様式2-3（６月以降分）'!AI254</f>
        <v/>
      </c>
      <c r="AJ254" s="1564" t="str">
        <f>'別紙様式2-3（６月以降分）'!AJ254</f>
        <v/>
      </c>
      <c r="AK254" s="1566">
        <f>'別紙様式2-3（６月以降分）'!AK254</f>
        <v>0</v>
      </c>
      <c r="AL254" s="1568" t="str">
        <f>IF('別紙様式2-3（６月以降分）'!AL254="","",'別紙様式2-3（６月以降分）'!AL254)</f>
        <v/>
      </c>
      <c r="AM254" s="1559">
        <f>'別紙様式2-3（６月以降分）'!AM254</f>
        <v>0</v>
      </c>
      <c r="AN254" s="1561" t="str">
        <f>IF('別紙様式2-3（６月以降分）'!AN254="","",'別紙様式2-3（６月以降分）'!AN254)</f>
        <v/>
      </c>
      <c r="AO254" s="1395" t="str">
        <f>IF('別紙様式2-3（６月以降分）'!AO254="","",'別紙様式2-3（６月以降分）'!AO254)</f>
        <v/>
      </c>
      <c r="AP254" s="1359" t="str">
        <f>IF('別紙様式2-3（６月以降分）'!AP254="","",'別紙様式2-3（６月以降分）'!AP254)</f>
        <v/>
      </c>
      <c r="AQ254" s="1395" t="str">
        <f>IF('別紙様式2-3（６月以降分）'!AQ254="","",'別紙様式2-3（６月以降分）'!AQ254)</f>
        <v/>
      </c>
      <c r="AR254" s="1535" t="str">
        <f>IF('別紙様式2-3（６月以降分）'!AR254="","",'別紙様式2-3（６月以降分）'!AR254)</f>
        <v/>
      </c>
      <c r="AS254" s="1555"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2" t="str">
        <f>IFERROR(VLOOKUP(K254,【参考】数式用!$AJ$2:$AK$24,2,FALSE),"")</f>
        <v/>
      </c>
      <c r="AZ254" s="596"/>
      <c r="BE254" s="440"/>
      <c r="BF254" s="1335" t="str">
        <f>G254</f>
        <v/>
      </c>
      <c r="BG254" s="1335"/>
      <c r="BH254" s="1335"/>
    </row>
    <row r="255" spans="1:60" ht="15" customHeight="1">
      <c r="A255" s="1314"/>
      <c r="B255" s="1301"/>
      <c r="C255" s="1302"/>
      <c r="D255" s="1302"/>
      <c r="E255" s="1302"/>
      <c r="F255" s="1303"/>
      <c r="G255" s="1268"/>
      <c r="H255" s="1268"/>
      <c r="I255" s="1268"/>
      <c r="J255" s="1423"/>
      <c r="K255" s="1268"/>
      <c r="L255" s="1454"/>
      <c r="M255" s="1456"/>
      <c r="N255" s="1399" t="str">
        <f>IF('別紙様式2-2（４・５月分）'!Q195="","",'別紙様式2-2（４・５月分）'!Q195)</f>
        <v/>
      </c>
      <c r="O255" s="1426"/>
      <c r="P255" s="1432"/>
      <c r="Q255" s="1433"/>
      <c r="R255" s="1434"/>
      <c r="S255" s="1436"/>
      <c r="T255" s="1438"/>
      <c r="U255" s="1573"/>
      <c r="V255" s="1442"/>
      <c r="W255" s="1444"/>
      <c r="X255" s="1571"/>
      <c r="Y255" s="1380"/>
      <c r="Z255" s="1571"/>
      <c r="AA255" s="1380"/>
      <c r="AB255" s="1571"/>
      <c r="AC255" s="1380"/>
      <c r="AD255" s="1571"/>
      <c r="AE255" s="1380"/>
      <c r="AF255" s="1380"/>
      <c r="AG255" s="1380"/>
      <c r="AH255" s="1382"/>
      <c r="AI255" s="1384"/>
      <c r="AJ255" s="1565"/>
      <c r="AK255" s="1567"/>
      <c r="AL255" s="1569"/>
      <c r="AM255" s="1560"/>
      <c r="AN255" s="1562"/>
      <c r="AO255" s="1396"/>
      <c r="AP255" s="1563"/>
      <c r="AQ255" s="1396"/>
      <c r="AR255" s="1536"/>
      <c r="AS255" s="1556"/>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23"/>
      <c r="K256" s="1268"/>
      <c r="L256" s="1454"/>
      <c r="M256" s="1456"/>
      <c r="N256" s="1400"/>
      <c r="O256" s="1427"/>
      <c r="P256" s="1401" t="s">
        <v>2196</v>
      </c>
      <c r="Q256" s="1460" t="str">
        <f>IFERROR(VLOOKUP('別紙様式2-2（４・５月分）'!AR194,【参考】数式用!$AT$5:$AV$22,3,FALSE),"")</f>
        <v/>
      </c>
      <c r="R256" s="1405" t="s">
        <v>2207</v>
      </c>
      <c r="S256" s="1445" t="str">
        <f>IFERROR(VLOOKUP(K254,【参考】数式用!$A$5:$AB$27,MATCH(Q256,【参考】数式用!$B$4:$AB$4,0)+1,0),"")</f>
        <v/>
      </c>
      <c r="T256" s="1409" t="s">
        <v>2285</v>
      </c>
      <c r="U256" s="1557"/>
      <c r="V256" s="1413" t="str">
        <f>IFERROR(VLOOKUP(K254,【参考】数式用!$A$5:$AB$27,MATCH(U256,【参考】数式用!$B$4:$AB$4,0)+1,0),"")</f>
        <v/>
      </c>
      <c r="W256" s="1415" t="s">
        <v>19</v>
      </c>
      <c r="X256" s="1553"/>
      <c r="Y256" s="1365" t="s">
        <v>10</v>
      </c>
      <c r="Z256" s="1553"/>
      <c r="AA256" s="1365" t="s">
        <v>45</v>
      </c>
      <c r="AB256" s="1553"/>
      <c r="AC256" s="1365" t="s">
        <v>10</v>
      </c>
      <c r="AD256" s="1553"/>
      <c r="AE256" s="1365" t="s">
        <v>2188</v>
      </c>
      <c r="AF256" s="1365" t="s">
        <v>24</v>
      </c>
      <c r="AG256" s="1365" t="str">
        <f>IF(X256&gt;=1,(AB256*12+AD256)-(X256*12+Z256)+1,"")</f>
        <v/>
      </c>
      <c r="AH256" s="1367" t="s">
        <v>38</v>
      </c>
      <c r="AI256" s="1489" t="str">
        <f t="shared" ref="AI256" si="235">IFERROR(ROUNDDOWN(ROUND(L254*V256,0)*M254,0)*AG256,"")</f>
        <v/>
      </c>
      <c r="AJ256" s="1547" t="str">
        <f>IFERROR(ROUNDDOWN(ROUND((L254*(V256-AX254)),0)*M254,0)*AG256,"")</f>
        <v/>
      </c>
      <c r="AK256" s="1373"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9"/>
      <c r="AP256" s="1545"/>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5"/>
      <c r="B257" s="1419"/>
      <c r="C257" s="1420"/>
      <c r="D257" s="1420"/>
      <c r="E257" s="1420"/>
      <c r="F257" s="1421"/>
      <c r="G257" s="1269"/>
      <c r="H257" s="1269"/>
      <c r="I257" s="1269"/>
      <c r="J257" s="1424"/>
      <c r="K257" s="1269"/>
      <c r="L257" s="1455"/>
      <c r="M257" s="1457"/>
      <c r="N257" s="662" t="str">
        <f>IF('別紙様式2-2（４・５月分）'!Q196="","",'別紙様式2-2（４・５月分）'!Q196)</f>
        <v/>
      </c>
      <c r="O257" s="1428"/>
      <c r="P257" s="1402"/>
      <c r="Q257" s="1461"/>
      <c r="R257" s="1406"/>
      <c r="S257" s="1408"/>
      <c r="T257" s="1410"/>
      <c r="U257" s="1558"/>
      <c r="V257" s="1414"/>
      <c r="W257" s="1416"/>
      <c r="X257" s="1554"/>
      <c r="Y257" s="1366"/>
      <c r="Z257" s="1554"/>
      <c r="AA257" s="1366"/>
      <c r="AB257" s="1554"/>
      <c r="AC257" s="1366"/>
      <c r="AD257" s="1554"/>
      <c r="AE257" s="1366"/>
      <c r="AF257" s="1366"/>
      <c r="AG257" s="1366"/>
      <c r="AH257" s="1368"/>
      <c r="AI257" s="1490"/>
      <c r="AJ257" s="1548"/>
      <c r="AK257" s="1374"/>
      <c r="AL257" s="1550"/>
      <c r="AM257" s="1552"/>
      <c r="AN257" s="1544"/>
      <c r="AO257" s="1530"/>
      <c r="AP257" s="1546"/>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2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25" t="str">
        <f>IF(SUM('別紙様式2-2（４・５月分）'!R197:R199)=0,"",SUM('別紙様式2-2（４・５月分）'!R197:R199))</f>
        <v/>
      </c>
      <c r="P258" s="1429" t="str">
        <f>IFERROR(VLOOKUP('別紙様式2-2（４・５月分）'!AR197,【参考】数式用!$AT$5:$AU$22,2,FALSE),"")</f>
        <v/>
      </c>
      <c r="Q258" s="1430"/>
      <c r="R258" s="1431"/>
      <c r="S258" s="1435" t="str">
        <f>IFERROR(VLOOKUP(K258,【参考】数式用!$A$5:$AB$27,MATCH(P258,【参考】数式用!$B$4:$AB$4,0)+1,0),"")</f>
        <v/>
      </c>
      <c r="T258" s="1437" t="s">
        <v>2275</v>
      </c>
      <c r="U258" s="1572" t="str">
        <f>IF('別紙様式2-3（６月以降分）'!U258="","",'別紙様式2-3（６月以降分）'!U258)</f>
        <v/>
      </c>
      <c r="V258" s="1441" t="str">
        <f>IFERROR(VLOOKUP(K258,【参考】数式用!$A$5:$AB$27,MATCH(U258,【参考】数式用!$B$4:$AB$4,0)+1,0),"")</f>
        <v/>
      </c>
      <c r="W258" s="1443" t="s">
        <v>19</v>
      </c>
      <c r="X258" s="1570">
        <f>'別紙様式2-3（６月以降分）'!X258</f>
        <v>6</v>
      </c>
      <c r="Y258" s="1379" t="s">
        <v>10</v>
      </c>
      <c r="Z258" s="1570">
        <f>'別紙様式2-3（６月以降分）'!Z258</f>
        <v>6</v>
      </c>
      <c r="AA258" s="1379" t="s">
        <v>45</v>
      </c>
      <c r="AB258" s="1570">
        <f>'別紙様式2-3（６月以降分）'!AB258</f>
        <v>7</v>
      </c>
      <c r="AC258" s="1379" t="s">
        <v>10</v>
      </c>
      <c r="AD258" s="1570">
        <f>'別紙様式2-3（６月以降分）'!AD258</f>
        <v>3</v>
      </c>
      <c r="AE258" s="1379" t="s">
        <v>2188</v>
      </c>
      <c r="AF258" s="1379" t="s">
        <v>24</v>
      </c>
      <c r="AG258" s="1379">
        <f>IF(X258&gt;=1,(AB258*12+AD258)-(X258*12+Z258)+1,"")</f>
        <v>10</v>
      </c>
      <c r="AH258" s="1381" t="s">
        <v>38</v>
      </c>
      <c r="AI258" s="1383" t="str">
        <f>'別紙様式2-3（６月以降分）'!AI258</f>
        <v/>
      </c>
      <c r="AJ258" s="1564" t="str">
        <f>'別紙様式2-3（６月以降分）'!AJ258</f>
        <v/>
      </c>
      <c r="AK258" s="1566">
        <f>'別紙様式2-3（６月以降分）'!AK258</f>
        <v>0</v>
      </c>
      <c r="AL258" s="1568" t="str">
        <f>IF('別紙様式2-3（６月以降分）'!AL258="","",'別紙様式2-3（６月以降分）'!AL258)</f>
        <v/>
      </c>
      <c r="AM258" s="1559">
        <f>'別紙様式2-3（６月以降分）'!AM258</f>
        <v>0</v>
      </c>
      <c r="AN258" s="1561" t="str">
        <f>IF('別紙様式2-3（６月以降分）'!AN258="","",'別紙様式2-3（６月以降分）'!AN258)</f>
        <v/>
      </c>
      <c r="AO258" s="1395" t="str">
        <f>IF('別紙様式2-3（６月以降分）'!AO258="","",'別紙様式2-3（６月以降分）'!AO258)</f>
        <v/>
      </c>
      <c r="AP258" s="1359" t="str">
        <f>IF('別紙様式2-3（６月以降分）'!AP258="","",'別紙様式2-3（６月以降分）'!AP258)</f>
        <v/>
      </c>
      <c r="AQ258" s="1395" t="str">
        <f>IF('別紙様式2-3（６月以降分）'!AQ258="","",'別紙様式2-3（６月以降分）'!AQ258)</f>
        <v/>
      </c>
      <c r="AR258" s="1535" t="str">
        <f>IF('別紙様式2-3（６月以降分）'!AR258="","",'別紙様式2-3（６月以降分）'!AR258)</f>
        <v/>
      </c>
      <c r="AS258" s="1555"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4"/>
      <c r="B259" s="1301"/>
      <c r="C259" s="1302"/>
      <c r="D259" s="1302"/>
      <c r="E259" s="1302"/>
      <c r="F259" s="1303"/>
      <c r="G259" s="1268"/>
      <c r="H259" s="1268"/>
      <c r="I259" s="1268"/>
      <c r="J259" s="1423"/>
      <c r="K259" s="1268"/>
      <c r="L259" s="1454"/>
      <c r="M259" s="1463"/>
      <c r="N259" s="1399" t="str">
        <f>IF('別紙様式2-2（４・５月分）'!Q198="","",'別紙様式2-2（４・５月分）'!Q198)</f>
        <v/>
      </c>
      <c r="O259" s="1426"/>
      <c r="P259" s="1432"/>
      <c r="Q259" s="1433"/>
      <c r="R259" s="1434"/>
      <c r="S259" s="1436"/>
      <c r="T259" s="1438"/>
      <c r="U259" s="1573"/>
      <c r="V259" s="1442"/>
      <c r="W259" s="1444"/>
      <c r="X259" s="1571"/>
      <c r="Y259" s="1380"/>
      <c r="Z259" s="1571"/>
      <c r="AA259" s="1380"/>
      <c r="AB259" s="1571"/>
      <c r="AC259" s="1380"/>
      <c r="AD259" s="1571"/>
      <c r="AE259" s="1380"/>
      <c r="AF259" s="1380"/>
      <c r="AG259" s="1380"/>
      <c r="AH259" s="1382"/>
      <c r="AI259" s="1384"/>
      <c r="AJ259" s="1565"/>
      <c r="AK259" s="1567"/>
      <c r="AL259" s="1569"/>
      <c r="AM259" s="1560"/>
      <c r="AN259" s="1562"/>
      <c r="AO259" s="1396"/>
      <c r="AP259" s="1563"/>
      <c r="AQ259" s="1396"/>
      <c r="AR259" s="1536"/>
      <c r="AS259" s="1556"/>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23"/>
      <c r="K260" s="1268"/>
      <c r="L260" s="1454"/>
      <c r="M260" s="1463"/>
      <c r="N260" s="1400"/>
      <c r="O260" s="1427"/>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57"/>
      <c r="V260" s="1413" t="str">
        <f>IFERROR(VLOOKUP(K258,【参考】数式用!$A$5:$AB$27,MATCH(U260,【参考】数式用!$B$4:$AB$4,0)+1,0),"")</f>
        <v/>
      </c>
      <c r="W260" s="1415" t="s">
        <v>19</v>
      </c>
      <c r="X260" s="1553"/>
      <c r="Y260" s="1365" t="s">
        <v>10</v>
      </c>
      <c r="Z260" s="1553"/>
      <c r="AA260" s="1365" t="s">
        <v>45</v>
      </c>
      <c r="AB260" s="1553"/>
      <c r="AC260" s="1365" t="s">
        <v>10</v>
      </c>
      <c r="AD260" s="1553"/>
      <c r="AE260" s="1365" t="s">
        <v>2188</v>
      </c>
      <c r="AF260" s="1365" t="s">
        <v>24</v>
      </c>
      <c r="AG260" s="1365" t="str">
        <f>IF(X260&gt;=1,(AB260*12+AD260)-(X260*12+Z260)+1,"")</f>
        <v/>
      </c>
      <c r="AH260" s="1367" t="s">
        <v>38</v>
      </c>
      <c r="AI260" s="1489" t="str">
        <f t="shared" ref="AI260" si="239">IFERROR(ROUNDDOWN(ROUND(L258*V260,0)*M258,0)*AG260,"")</f>
        <v/>
      </c>
      <c r="AJ260" s="1547" t="str">
        <f>IFERROR(ROUNDDOWN(ROUND((L258*(V260-AX258)),0)*M258,0)*AG260,"")</f>
        <v/>
      </c>
      <c r="AK260" s="1373"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9"/>
      <c r="AP260" s="1545"/>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5"/>
      <c r="B261" s="1419"/>
      <c r="C261" s="1420"/>
      <c r="D261" s="1420"/>
      <c r="E261" s="1420"/>
      <c r="F261" s="1421"/>
      <c r="G261" s="1269"/>
      <c r="H261" s="1269"/>
      <c r="I261" s="1269"/>
      <c r="J261" s="1424"/>
      <c r="K261" s="1269"/>
      <c r="L261" s="1455"/>
      <c r="M261" s="1464"/>
      <c r="N261" s="662" t="str">
        <f>IF('別紙様式2-2（４・５月分）'!Q199="","",'別紙様式2-2（４・５月分）'!Q199)</f>
        <v/>
      </c>
      <c r="O261" s="1428"/>
      <c r="P261" s="1402"/>
      <c r="Q261" s="1461"/>
      <c r="R261" s="1406"/>
      <c r="S261" s="1408"/>
      <c r="T261" s="1410"/>
      <c r="U261" s="1558"/>
      <c r="V261" s="1414"/>
      <c r="W261" s="1416"/>
      <c r="X261" s="1554"/>
      <c r="Y261" s="1366"/>
      <c r="Z261" s="1554"/>
      <c r="AA261" s="1366"/>
      <c r="AB261" s="1554"/>
      <c r="AC261" s="1366"/>
      <c r="AD261" s="1554"/>
      <c r="AE261" s="1366"/>
      <c r="AF261" s="1366"/>
      <c r="AG261" s="1366"/>
      <c r="AH261" s="1368"/>
      <c r="AI261" s="1490"/>
      <c r="AJ261" s="1548"/>
      <c r="AK261" s="1374"/>
      <c r="AL261" s="1550"/>
      <c r="AM261" s="1552"/>
      <c r="AN261" s="1544"/>
      <c r="AO261" s="1530"/>
      <c r="AP261" s="1546"/>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3">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2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25" t="str">
        <f>IF(SUM('別紙様式2-2（４・５月分）'!R200:R202)=0,"",SUM('別紙様式2-2（４・５月分）'!R200:R202))</f>
        <v/>
      </c>
      <c r="P262" s="1429" t="str">
        <f>IFERROR(VLOOKUP('別紙様式2-2（４・５月分）'!AR200,【参考】数式用!$AT$5:$AU$22,2,FALSE),"")</f>
        <v/>
      </c>
      <c r="Q262" s="1430"/>
      <c r="R262" s="1431"/>
      <c r="S262" s="1435" t="str">
        <f>IFERROR(VLOOKUP(K262,【参考】数式用!$A$5:$AB$27,MATCH(P262,【参考】数式用!$B$4:$AB$4,0)+1,0),"")</f>
        <v/>
      </c>
      <c r="T262" s="1437" t="s">
        <v>2275</v>
      </c>
      <c r="U262" s="1572" t="str">
        <f>IF('別紙様式2-3（６月以降分）'!U262="","",'別紙様式2-3（６月以降分）'!U262)</f>
        <v/>
      </c>
      <c r="V262" s="1441" t="str">
        <f>IFERROR(VLOOKUP(K262,【参考】数式用!$A$5:$AB$27,MATCH(U262,【参考】数式用!$B$4:$AB$4,0)+1,0),"")</f>
        <v/>
      </c>
      <c r="W262" s="1443" t="s">
        <v>19</v>
      </c>
      <c r="X262" s="1570">
        <f>'別紙様式2-3（６月以降分）'!X262</f>
        <v>6</v>
      </c>
      <c r="Y262" s="1379" t="s">
        <v>10</v>
      </c>
      <c r="Z262" s="1570">
        <f>'別紙様式2-3（６月以降分）'!Z262</f>
        <v>6</v>
      </c>
      <c r="AA262" s="1379" t="s">
        <v>45</v>
      </c>
      <c r="AB262" s="1570">
        <f>'別紙様式2-3（６月以降分）'!AB262</f>
        <v>7</v>
      </c>
      <c r="AC262" s="1379" t="s">
        <v>10</v>
      </c>
      <c r="AD262" s="1570">
        <f>'別紙様式2-3（６月以降分）'!AD262</f>
        <v>3</v>
      </c>
      <c r="AE262" s="1379" t="s">
        <v>2188</v>
      </c>
      <c r="AF262" s="1379" t="s">
        <v>24</v>
      </c>
      <c r="AG262" s="1379">
        <f>IF(X262&gt;=1,(AB262*12+AD262)-(X262*12+Z262)+1,"")</f>
        <v>10</v>
      </c>
      <c r="AH262" s="1381" t="s">
        <v>38</v>
      </c>
      <c r="AI262" s="1383" t="str">
        <f>'別紙様式2-3（６月以降分）'!AI262</f>
        <v/>
      </c>
      <c r="AJ262" s="1564" t="str">
        <f>'別紙様式2-3（６月以降分）'!AJ262</f>
        <v/>
      </c>
      <c r="AK262" s="1566">
        <f>'別紙様式2-3（６月以降分）'!AK262</f>
        <v>0</v>
      </c>
      <c r="AL262" s="1568" t="str">
        <f>IF('別紙様式2-3（６月以降分）'!AL262="","",'別紙様式2-3（６月以降分）'!AL262)</f>
        <v/>
      </c>
      <c r="AM262" s="1559">
        <f>'別紙様式2-3（６月以降分）'!AM262</f>
        <v>0</v>
      </c>
      <c r="AN262" s="1561" t="str">
        <f>IF('別紙様式2-3（６月以降分）'!AN262="","",'別紙様式2-3（６月以降分）'!AN262)</f>
        <v/>
      </c>
      <c r="AO262" s="1395" t="str">
        <f>IF('別紙様式2-3（６月以降分）'!AO262="","",'別紙様式2-3（６月以降分）'!AO262)</f>
        <v/>
      </c>
      <c r="AP262" s="1359" t="str">
        <f>IF('別紙様式2-3（６月以降分）'!AP262="","",'別紙様式2-3（６月以降分）'!AP262)</f>
        <v/>
      </c>
      <c r="AQ262" s="1395" t="str">
        <f>IF('別紙様式2-3（６月以降分）'!AQ262="","",'別紙様式2-3（６月以降分）'!AQ262)</f>
        <v/>
      </c>
      <c r="AR262" s="1535" t="str">
        <f>IF('別紙様式2-3（６月以降分）'!AR262="","",'別紙様式2-3（６月以降分）'!AR262)</f>
        <v/>
      </c>
      <c r="AS262" s="1555"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2" t="str">
        <f>IFERROR(VLOOKUP(K262,【参考】数式用!$AJ$2:$AK$24,2,FALSE),"")</f>
        <v/>
      </c>
      <c r="AZ262" s="596"/>
      <c r="BE262" s="440"/>
      <c r="BF262" s="1335" t="str">
        <f>G262</f>
        <v/>
      </c>
      <c r="BG262" s="1335"/>
      <c r="BH262" s="1335"/>
    </row>
    <row r="263" spans="1:60" ht="15" customHeight="1">
      <c r="A263" s="1314"/>
      <c r="B263" s="1301"/>
      <c r="C263" s="1302"/>
      <c r="D263" s="1302"/>
      <c r="E263" s="1302"/>
      <c r="F263" s="1303"/>
      <c r="G263" s="1268"/>
      <c r="H263" s="1268"/>
      <c r="I263" s="1268"/>
      <c r="J263" s="1423"/>
      <c r="K263" s="1268"/>
      <c r="L263" s="1454"/>
      <c r="M263" s="1456"/>
      <c r="N263" s="1399" t="str">
        <f>IF('別紙様式2-2（４・５月分）'!Q201="","",'別紙様式2-2（４・５月分）'!Q201)</f>
        <v/>
      </c>
      <c r="O263" s="1426"/>
      <c r="P263" s="1432"/>
      <c r="Q263" s="1433"/>
      <c r="R263" s="1434"/>
      <c r="S263" s="1436"/>
      <c r="T263" s="1438"/>
      <c r="U263" s="1573"/>
      <c r="V263" s="1442"/>
      <c r="W263" s="1444"/>
      <c r="X263" s="1571"/>
      <c r="Y263" s="1380"/>
      <c r="Z263" s="1571"/>
      <c r="AA263" s="1380"/>
      <c r="AB263" s="1571"/>
      <c r="AC263" s="1380"/>
      <c r="AD263" s="1571"/>
      <c r="AE263" s="1380"/>
      <c r="AF263" s="1380"/>
      <c r="AG263" s="1380"/>
      <c r="AH263" s="1382"/>
      <c r="AI263" s="1384"/>
      <c r="AJ263" s="1565"/>
      <c r="AK263" s="1567"/>
      <c r="AL263" s="1569"/>
      <c r="AM263" s="1560"/>
      <c r="AN263" s="1562"/>
      <c r="AO263" s="1396"/>
      <c r="AP263" s="1563"/>
      <c r="AQ263" s="1396"/>
      <c r="AR263" s="1536"/>
      <c r="AS263" s="1556"/>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23"/>
      <c r="K264" s="1268"/>
      <c r="L264" s="1454"/>
      <c r="M264" s="1456"/>
      <c r="N264" s="1400"/>
      <c r="O264" s="1427"/>
      <c r="P264" s="1401" t="s">
        <v>2196</v>
      </c>
      <c r="Q264" s="1460" t="str">
        <f>IFERROR(VLOOKUP('別紙様式2-2（４・５月分）'!AR200,【参考】数式用!$AT$5:$AV$22,3,FALSE),"")</f>
        <v/>
      </c>
      <c r="R264" s="1405" t="s">
        <v>2207</v>
      </c>
      <c r="S264" s="1445" t="str">
        <f>IFERROR(VLOOKUP(K262,【参考】数式用!$A$5:$AB$27,MATCH(Q264,【参考】数式用!$B$4:$AB$4,0)+1,0),"")</f>
        <v/>
      </c>
      <c r="T264" s="1409" t="s">
        <v>2285</v>
      </c>
      <c r="U264" s="1557"/>
      <c r="V264" s="1413" t="str">
        <f>IFERROR(VLOOKUP(K262,【参考】数式用!$A$5:$AB$27,MATCH(U264,【参考】数式用!$B$4:$AB$4,0)+1,0),"")</f>
        <v/>
      </c>
      <c r="W264" s="1415" t="s">
        <v>19</v>
      </c>
      <c r="X264" s="1553"/>
      <c r="Y264" s="1365" t="s">
        <v>10</v>
      </c>
      <c r="Z264" s="1553"/>
      <c r="AA264" s="1365" t="s">
        <v>45</v>
      </c>
      <c r="AB264" s="1553"/>
      <c r="AC264" s="1365" t="s">
        <v>10</v>
      </c>
      <c r="AD264" s="1553"/>
      <c r="AE264" s="1365" t="s">
        <v>2188</v>
      </c>
      <c r="AF264" s="1365" t="s">
        <v>24</v>
      </c>
      <c r="AG264" s="1365" t="str">
        <f>IF(X264&gt;=1,(AB264*12+AD264)-(X264*12+Z264)+1,"")</f>
        <v/>
      </c>
      <c r="AH264" s="1367" t="s">
        <v>38</v>
      </c>
      <c r="AI264" s="1489" t="str">
        <f t="shared" ref="AI264" si="243">IFERROR(ROUNDDOWN(ROUND(L262*V264,0)*M262,0)*AG264,"")</f>
        <v/>
      </c>
      <c r="AJ264" s="1547" t="str">
        <f>IFERROR(ROUNDDOWN(ROUND((L262*(V264-AX262)),0)*M262,0)*AG264,"")</f>
        <v/>
      </c>
      <c r="AK264" s="1373"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9"/>
      <c r="AP264" s="1545"/>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5"/>
      <c r="B265" s="1419"/>
      <c r="C265" s="1420"/>
      <c r="D265" s="1420"/>
      <c r="E265" s="1420"/>
      <c r="F265" s="1421"/>
      <c r="G265" s="1269"/>
      <c r="H265" s="1269"/>
      <c r="I265" s="1269"/>
      <c r="J265" s="1424"/>
      <c r="K265" s="1269"/>
      <c r="L265" s="1455"/>
      <c r="M265" s="1457"/>
      <c r="N265" s="662" t="str">
        <f>IF('別紙様式2-2（４・５月分）'!Q202="","",'別紙様式2-2（４・５月分）'!Q202)</f>
        <v/>
      </c>
      <c r="O265" s="1428"/>
      <c r="P265" s="1402"/>
      <c r="Q265" s="1461"/>
      <c r="R265" s="1406"/>
      <c r="S265" s="1408"/>
      <c r="T265" s="1410"/>
      <c r="U265" s="1558"/>
      <c r="V265" s="1414"/>
      <c r="W265" s="1416"/>
      <c r="X265" s="1554"/>
      <c r="Y265" s="1366"/>
      <c r="Z265" s="1554"/>
      <c r="AA265" s="1366"/>
      <c r="AB265" s="1554"/>
      <c r="AC265" s="1366"/>
      <c r="AD265" s="1554"/>
      <c r="AE265" s="1366"/>
      <c r="AF265" s="1366"/>
      <c r="AG265" s="1366"/>
      <c r="AH265" s="1368"/>
      <c r="AI265" s="1490"/>
      <c r="AJ265" s="1548"/>
      <c r="AK265" s="1374"/>
      <c r="AL265" s="1550"/>
      <c r="AM265" s="1552"/>
      <c r="AN265" s="1544"/>
      <c r="AO265" s="1530"/>
      <c r="AP265" s="1546"/>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2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25" t="str">
        <f>IF(SUM('別紙様式2-2（４・５月分）'!R203:R205)=0,"",SUM('別紙様式2-2（４・５月分）'!R203:R205))</f>
        <v/>
      </c>
      <c r="P266" s="1429" t="str">
        <f>IFERROR(VLOOKUP('別紙様式2-2（４・５月分）'!AR203,【参考】数式用!$AT$5:$AU$22,2,FALSE),"")</f>
        <v/>
      </c>
      <c r="Q266" s="1430"/>
      <c r="R266" s="1431"/>
      <c r="S266" s="1435" t="str">
        <f>IFERROR(VLOOKUP(K266,【参考】数式用!$A$5:$AB$27,MATCH(P266,【参考】数式用!$B$4:$AB$4,0)+1,0),"")</f>
        <v/>
      </c>
      <c r="T266" s="1437" t="s">
        <v>2275</v>
      </c>
      <c r="U266" s="1572" t="str">
        <f>IF('別紙様式2-3（６月以降分）'!U266="","",'別紙様式2-3（６月以降分）'!U266)</f>
        <v/>
      </c>
      <c r="V266" s="1441" t="str">
        <f>IFERROR(VLOOKUP(K266,【参考】数式用!$A$5:$AB$27,MATCH(U266,【参考】数式用!$B$4:$AB$4,0)+1,0),"")</f>
        <v/>
      </c>
      <c r="W266" s="1443" t="s">
        <v>19</v>
      </c>
      <c r="X266" s="1570">
        <f>'別紙様式2-3（６月以降分）'!X266</f>
        <v>6</v>
      </c>
      <c r="Y266" s="1379" t="s">
        <v>10</v>
      </c>
      <c r="Z266" s="1570">
        <f>'別紙様式2-3（６月以降分）'!Z266</f>
        <v>6</v>
      </c>
      <c r="AA266" s="1379" t="s">
        <v>45</v>
      </c>
      <c r="AB266" s="1570">
        <f>'別紙様式2-3（６月以降分）'!AB266</f>
        <v>7</v>
      </c>
      <c r="AC266" s="1379" t="s">
        <v>10</v>
      </c>
      <c r="AD266" s="1570">
        <f>'別紙様式2-3（６月以降分）'!AD266</f>
        <v>3</v>
      </c>
      <c r="AE266" s="1379" t="s">
        <v>2188</v>
      </c>
      <c r="AF266" s="1379" t="s">
        <v>24</v>
      </c>
      <c r="AG266" s="1379">
        <f>IF(X266&gt;=1,(AB266*12+AD266)-(X266*12+Z266)+1,"")</f>
        <v>10</v>
      </c>
      <c r="AH266" s="1381" t="s">
        <v>38</v>
      </c>
      <c r="AI266" s="1383" t="str">
        <f>'別紙様式2-3（６月以降分）'!AI266</f>
        <v/>
      </c>
      <c r="AJ266" s="1564" t="str">
        <f>'別紙様式2-3（６月以降分）'!AJ266</f>
        <v/>
      </c>
      <c r="AK266" s="1566">
        <f>'別紙様式2-3（６月以降分）'!AK266</f>
        <v>0</v>
      </c>
      <c r="AL266" s="1568" t="str">
        <f>IF('別紙様式2-3（６月以降分）'!AL266="","",'別紙様式2-3（６月以降分）'!AL266)</f>
        <v/>
      </c>
      <c r="AM266" s="1559">
        <f>'別紙様式2-3（６月以降分）'!AM266</f>
        <v>0</v>
      </c>
      <c r="AN266" s="1561" t="str">
        <f>IF('別紙様式2-3（６月以降分）'!AN266="","",'別紙様式2-3（６月以降分）'!AN266)</f>
        <v/>
      </c>
      <c r="AO266" s="1395" t="str">
        <f>IF('別紙様式2-3（６月以降分）'!AO266="","",'別紙様式2-3（６月以降分）'!AO266)</f>
        <v/>
      </c>
      <c r="AP266" s="1359" t="str">
        <f>IF('別紙様式2-3（６月以降分）'!AP266="","",'別紙様式2-3（６月以降分）'!AP266)</f>
        <v/>
      </c>
      <c r="AQ266" s="1395" t="str">
        <f>IF('別紙様式2-3（６月以降分）'!AQ266="","",'別紙様式2-3（６月以降分）'!AQ266)</f>
        <v/>
      </c>
      <c r="AR266" s="1535" t="str">
        <f>IF('別紙様式2-3（６月以降分）'!AR266="","",'別紙様式2-3（６月以降分）'!AR266)</f>
        <v/>
      </c>
      <c r="AS266" s="1555"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4"/>
      <c r="B267" s="1301"/>
      <c r="C267" s="1302"/>
      <c r="D267" s="1302"/>
      <c r="E267" s="1302"/>
      <c r="F267" s="1303"/>
      <c r="G267" s="1268"/>
      <c r="H267" s="1268"/>
      <c r="I267" s="1268"/>
      <c r="J267" s="1423"/>
      <c r="K267" s="1268"/>
      <c r="L267" s="1454"/>
      <c r="M267" s="1463"/>
      <c r="N267" s="1399" t="str">
        <f>IF('別紙様式2-2（４・５月分）'!Q204="","",'別紙様式2-2（４・５月分）'!Q204)</f>
        <v/>
      </c>
      <c r="O267" s="1426"/>
      <c r="P267" s="1432"/>
      <c r="Q267" s="1433"/>
      <c r="R267" s="1434"/>
      <c r="S267" s="1436"/>
      <c r="T267" s="1438"/>
      <c r="U267" s="1573"/>
      <c r="V267" s="1442"/>
      <c r="W267" s="1444"/>
      <c r="X267" s="1571"/>
      <c r="Y267" s="1380"/>
      <c r="Z267" s="1571"/>
      <c r="AA267" s="1380"/>
      <c r="AB267" s="1571"/>
      <c r="AC267" s="1380"/>
      <c r="AD267" s="1571"/>
      <c r="AE267" s="1380"/>
      <c r="AF267" s="1380"/>
      <c r="AG267" s="1380"/>
      <c r="AH267" s="1382"/>
      <c r="AI267" s="1384"/>
      <c r="AJ267" s="1565"/>
      <c r="AK267" s="1567"/>
      <c r="AL267" s="1569"/>
      <c r="AM267" s="1560"/>
      <c r="AN267" s="1562"/>
      <c r="AO267" s="1396"/>
      <c r="AP267" s="1563"/>
      <c r="AQ267" s="1396"/>
      <c r="AR267" s="1536"/>
      <c r="AS267" s="1556"/>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23"/>
      <c r="K268" s="1268"/>
      <c r="L268" s="1454"/>
      <c r="M268" s="1463"/>
      <c r="N268" s="1400"/>
      <c r="O268" s="1427"/>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57"/>
      <c r="V268" s="1413" t="str">
        <f>IFERROR(VLOOKUP(K266,【参考】数式用!$A$5:$AB$27,MATCH(U268,【参考】数式用!$B$4:$AB$4,0)+1,0),"")</f>
        <v/>
      </c>
      <c r="W268" s="1415" t="s">
        <v>19</v>
      </c>
      <c r="X268" s="1553"/>
      <c r="Y268" s="1365" t="s">
        <v>10</v>
      </c>
      <c r="Z268" s="1553"/>
      <c r="AA268" s="1365" t="s">
        <v>45</v>
      </c>
      <c r="AB268" s="1553"/>
      <c r="AC268" s="1365" t="s">
        <v>10</v>
      </c>
      <c r="AD268" s="1553"/>
      <c r="AE268" s="1365" t="s">
        <v>2188</v>
      </c>
      <c r="AF268" s="1365" t="s">
        <v>24</v>
      </c>
      <c r="AG268" s="1365" t="str">
        <f>IF(X268&gt;=1,(AB268*12+AD268)-(X268*12+Z268)+1,"")</f>
        <v/>
      </c>
      <c r="AH268" s="1367" t="s">
        <v>38</v>
      </c>
      <c r="AI268" s="1489" t="str">
        <f t="shared" ref="AI268" si="247">IFERROR(ROUNDDOWN(ROUND(L266*V268,0)*M266,0)*AG268,"")</f>
        <v/>
      </c>
      <c r="AJ268" s="1547" t="str">
        <f>IFERROR(ROUNDDOWN(ROUND((L266*(V268-AX266)),0)*M266,0)*AG268,"")</f>
        <v/>
      </c>
      <c r="AK268" s="1373"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9"/>
      <c r="AP268" s="1545"/>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5"/>
      <c r="B269" s="1419"/>
      <c r="C269" s="1420"/>
      <c r="D269" s="1420"/>
      <c r="E269" s="1420"/>
      <c r="F269" s="1421"/>
      <c r="G269" s="1269"/>
      <c r="H269" s="1269"/>
      <c r="I269" s="1269"/>
      <c r="J269" s="1424"/>
      <c r="K269" s="1269"/>
      <c r="L269" s="1455"/>
      <c r="M269" s="1464"/>
      <c r="N269" s="662" t="str">
        <f>IF('別紙様式2-2（４・５月分）'!Q205="","",'別紙様式2-2（４・５月分）'!Q205)</f>
        <v/>
      </c>
      <c r="O269" s="1428"/>
      <c r="P269" s="1402"/>
      <c r="Q269" s="1461"/>
      <c r="R269" s="1406"/>
      <c r="S269" s="1408"/>
      <c r="T269" s="1410"/>
      <c r="U269" s="1558"/>
      <c r="V269" s="1414"/>
      <c r="W269" s="1416"/>
      <c r="X269" s="1554"/>
      <c r="Y269" s="1366"/>
      <c r="Z269" s="1554"/>
      <c r="AA269" s="1366"/>
      <c r="AB269" s="1554"/>
      <c r="AC269" s="1366"/>
      <c r="AD269" s="1554"/>
      <c r="AE269" s="1366"/>
      <c r="AF269" s="1366"/>
      <c r="AG269" s="1366"/>
      <c r="AH269" s="1368"/>
      <c r="AI269" s="1490"/>
      <c r="AJ269" s="1548"/>
      <c r="AK269" s="1374"/>
      <c r="AL269" s="1550"/>
      <c r="AM269" s="1552"/>
      <c r="AN269" s="1544"/>
      <c r="AO269" s="1530"/>
      <c r="AP269" s="1546"/>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3">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2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25" t="str">
        <f>IF(SUM('別紙様式2-2（４・５月分）'!R206:R208)=0,"",SUM('別紙様式2-2（４・５月分）'!R206:R208))</f>
        <v/>
      </c>
      <c r="P270" s="1429" t="str">
        <f>IFERROR(VLOOKUP('別紙様式2-2（４・５月分）'!AR206,【参考】数式用!$AT$5:$AU$22,2,FALSE),"")</f>
        <v/>
      </c>
      <c r="Q270" s="1430"/>
      <c r="R270" s="1431"/>
      <c r="S270" s="1435" t="str">
        <f>IFERROR(VLOOKUP(K270,【参考】数式用!$A$5:$AB$27,MATCH(P270,【参考】数式用!$B$4:$AB$4,0)+1,0),"")</f>
        <v/>
      </c>
      <c r="T270" s="1437" t="s">
        <v>2275</v>
      </c>
      <c r="U270" s="1572" t="str">
        <f>IF('別紙様式2-3（６月以降分）'!U270="","",'別紙様式2-3（６月以降分）'!U270)</f>
        <v/>
      </c>
      <c r="V270" s="1441" t="str">
        <f>IFERROR(VLOOKUP(K270,【参考】数式用!$A$5:$AB$27,MATCH(U270,【参考】数式用!$B$4:$AB$4,0)+1,0),"")</f>
        <v/>
      </c>
      <c r="W270" s="1443" t="s">
        <v>19</v>
      </c>
      <c r="X270" s="1570">
        <f>'別紙様式2-3（６月以降分）'!X270</f>
        <v>6</v>
      </c>
      <c r="Y270" s="1379" t="s">
        <v>10</v>
      </c>
      <c r="Z270" s="1570">
        <f>'別紙様式2-3（６月以降分）'!Z270</f>
        <v>6</v>
      </c>
      <c r="AA270" s="1379" t="s">
        <v>45</v>
      </c>
      <c r="AB270" s="1570">
        <f>'別紙様式2-3（６月以降分）'!AB270</f>
        <v>7</v>
      </c>
      <c r="AC270" s="1379" t="s">
        <v>10</v>
      </c>
      <c r="AD270" s="1570">
        <f>'別紙様式2-3（６月以降分）'!AD270</f>
        <v>3</v>
      </c>
      <c r="AE270" s="1379" t="s">
        <v>2188</v>
      </c>
      <c r="AF270" s="1379" t="s">
        <v>24</v>
      </c>
      <c r="AG270" s="1379">
        <f>IF(X270&gt;=1,(AB270*12+AD270)-(X270*12+Z270)+1,"")</f>
        <v>10</v>
      </c>
      <c r="AH270" s="1381" t="s">
        <v>38</v>
      </c>
      <c r="AI270" s="1383" t="str">
        <f>'別紙様式2-3（６月以降分）'!AI270</f>
        <v/>
      </c>
      <c r="AJ270" s="1564" t="str">
        <f>'別紙様式2-3（６月以降分）'!AJ270</f>
        <v/>
      </c>
      <c r="AK270" s="1566">
        <f>'別紙様式2-3（６月以降分）'!AK270</f>
        <v>0</v>
      </c>
      <c r="AL270" s="1568" t="str">
        <f>IF('別紙様式2-3（６月以降分）'!AL270="","",'別紙様式2-3（６月以降分）'!AL270)</f>
        <v/>
      </c>
      <c r="AM270" s="1559">
        <f>'別紙様式2-3（６月以降分）'!AM270</f>
        <v>0</v>
      </c>
      <c r="AN270" s="1561" t="str">
        <f>IF('別紙様式2-3（６月以降分）'!AN270="","",'別紙様式2-3（６月以降分）'!AN270)</f>
        <v/>
      </c>
      <c r="AO270" s="1395" t="str">
        <f>IF('別紙様式2-3（６月以降分）'!AO270="","",'別紙様式2-3（６月以降分）'!AO270)</f>
        <v/>
      </c>
      <c r="AP270" s="1359" t="str">
        <f>IF('別紙様式2-3（６月以降分）'!AP270="","",'別紙様式2-3（６月以降分）'!AP270)</f>
        <v/>
      </c>
      <c r="AQ270" s="1395" t="str">
        <f>IF('別紙様式2-3（６月以降分）'!AQ270="","",'別紙様式2-3（６月以降分）'!AQ270)</f>
        <v/>
      </c>
      <c r="AR270" s="1535" t="str">
        <f>IF('別紙様式2-3（６月以降分）'!AR270="","",'別紙様式2-3（６月以降分）'!AR270)</f>
        <v/>
      </c>
      <c r="AS270" s="1555"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2" t="str">
        <f>IFERROR(VLOOKUP(K270,【参考】数式用!$AJ$2:$AK$24,2,FALSE),"")</f>
        <v/>
      </c>
      <c r="AZ270" s="596"/>
      <c r="BE270" s="440"/>
      <c r="BF270" s="1335" t="str">
        <f>G270</f>
        <v/>
      </c>
      <c r="BG270" s="1335"/>
      <c r="BH270" s="1335"/>
    </row>
    <row r="271" spans="1:60" ht="15" customHeight="1">
      <c r="A271" s="1314"/>
      <c r="B271" s="1301"/>
      <c r="C271" s="1302"/>
      <c r="D271" s="1302"/>
      <c r="E271" s="1302"/>
      <c r="F271" s="1303"/>
      <c r="G271" s="1268"/>
      <c r="H271" s="1268"/>
      <c r="I271" s="1268"/>
      <c r="J271" s="1423"/>
      <c r="K271" s="1268"/>
      <c r="L271" s="1454"/>
      <c r="M271" s="1456"/>
      <c r="N271" s="1399" t="str">
        <f>IF('別紙様式2-2（４・５月分）'!Q207="","",'別紙様式2-2（４・５月分）'!Q207)</f>
        <v/>
      </c>
      <c r="O271" s="1426"/>
      <c r="P271" s="1432"/>
      <c r="Q271" s="1433"/>
      <c r="R271" s="1434"/>
      <c r="S271" s="1436"/>
      <c r="T271" s="1438"/>
      <c r="U271" s="1573"/>
      <c r="V271" s="1442"/>
      <c r="W271" s="1444"/>
      <c r="X271" s="1571"/>
      <c r="Y271" s="1380"/>
      <c r="Z271" s="1571"/>
      <c r="AA271" s="1380"/>
      <c r="AB271" s="1571"/>
      <c r="AC271" s="1380"/>
      <c r="AD271" s="1571"/>
      <c r="AE271" s="1380"/>
      <c r="AF271" s="1380"/>
      <c r="AG271" s="1380"/>
      <c r="AH271" s="1382"/>
      <c r="AI271" s="1384"/>
      <c r="AJ271" s="1565"/>
      <c r="AK271" s="1567"/>
      <c r="AL271" s="1569"/>
      <c r="AM271" s="1560"/>
      <c r="AN271" s="1562"/>
      <c r="AO271" s="1396"/>
      <c r="AP271" s="1563"/>
      <c r="AQ271" s="1396"/>
      <c r="AR271" s="1536"/>
      <c r="AS271" s="1556"/>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23"/>
      <c r="K272" s="1268"/>
      <c r="L272" s="1454"/>
      <c r="M272" s="1456"/>
      <c r="N272" s="1400"/>
      <c r="O272" s="1427"/>
      <c r="P272" s="1401" t="s">
        <v>2196</v>
      </c>
      <c r="Q272" s="1460" t="str">
        <f>IFERROR(VLOOKUP('別紙様式2-2（４・５月分）'!AR206,【参考】数式用!$AT$5:$AV$22,3,FALSE),"")</f>
        <v/>
      </c>
      <c r="R272" s="1405" t="s">
        <v>2207</v>
      </c>
      <c r="S272" s="1445" t="str">
        <f>IFERROR(VLOOKUP(K270,【参考】数式用!$A$5:$AB$27,MATCH(Q272,【参考】数式用!$B$4:$AB$4,0)+1,0),"")</f>
        <v/>
      </c>
      <c r="T272" s="1409" t="s">
        <v>2285</v>
      </c>
      <c r="U272" s="1557"/>
      <c r="V272" s="1413" t="str">
        <f>IFERROR(VLOOKUP(K270,【参考】数式用!$A$5:$AB$27,MATCH(U272,【参考】数式用!$B$4:$AB$4,0)+1,0),"")</f>
        <v/>
      </c>
      <c r="W272" s="1415" t="s">
        <v>19</v>
      </c>
      <c r="X272" s="1553"/>
      <c r="Y272" s="1365" t="s">
        <v>10</v>
      </c>
      <c r="Z272" s="1553"/>
      <c r="AA272" s="1365" t="s">
        <v>45</v>
      </c>
      <c r="AB272" s="1553"/>
      <c r="AC272" s="1365" t="s">
        <v>10</v>
      </c>
      <c r="AD272" s="1553"/>
      <c r="AE272" s="1365" t="s">
        <v>2188</v>
      </c>
      <c r="AF272" s="1365" t="s">
        <v>24</v>
      </c>
      <c r="AG272" s="1365" t="str">
        <f>IF(X272&gt;=1,(AB272*12+AD272)-(X272*12+Z272)+1,"")</f>
        <v/>
      </c>
      <c r="AH272" s="1367" t="s">
        <v>38</v>
      </c>
      <c r="AI272" s="1489" t="str">
        <f t="shared" ref="AI272" si="251">IFERROR(ROUNDDOWN(ROUND(L270*V272,0)*M270,0)*AG272,"")</f>
        <v/>
      </c>
      <c r="AJ272" s="1547" t="str">
        <f>IFERROR(ROUNDDOWN(ROUND((L270*(V272-AX270)),0)*M270,0)*AG272,"")</f>
        <v/>
      </c>
      <c r="AK272" s="1373"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9"/>
      <c r="AP272" s="1545"/>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5"/>
      <c r="B273" s="1419"/>
      <c r="C273" s="1420"/>
      <c r="D273" s="1420"/>
      <c r="E273" s="1420"/>
      <c r="F273" s="1421"/>
      <c r="G273" s="1269"/>
      <c r="H273" s="1269"/>
      <c r="I273" s="1269"/>
      <c r="J273" s="1424"/>
      <c r="K273" s="1269"/>
      <c r="L273" s="1455"/>
      <c r="M273" s="1457"/>
      <c r="N273" s="662" t="str">
        <f>IF('別紙様式2-2（４・５月分）'!Q208="","",'別紙様式2-2（４・５月分）'!Q208)</f>
        <v/>
      </c>
      <c r="O273" s="1428"/>
      <c r="P273" s="1402"/>
      <c r="Q273" s="1461"/>
      <c r="R273" s="1406"/>
      <c r="S273" s="1408"/>
      <c r="T273" s="1410"/>
      <c r="U273" s="1558"/>
      <c r="V273" s="1414"/>
      <c r="W273" s="1416"/>
      <c r="X273" s="1554"/>
      <c r="Y273" s="1366"/>
      <c r="Z273" s="1554"/>
      <c r="AA273" s="1366"/>
      <c r="AB273" s="1554"/>
      <c r="AC273" s="1366"/>
      <c r="AD273" s="1554"/>
      <c r="AE273" s="1366"/>
      <c r="AF273" s="1366"/>
      <c r="AG273" s="1366"/>
      <c r="AH273" s="1368"/>
      <c r="AI273" s="1490"/>
      <c r="AJ273" s="1548"/>
      <c r="AK273" s="1374"/>
      <c r="AL273" s="1550"/>
      <c r="AM273" s="1552"/>
      <c r="AN273" s="1544"/>
      <c r="AO273" s="1530"/>
      <c r="AP273" s="1546"/>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2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25" t="str">
        <f>IF(SUM('別紙様式2-2（４・５月分）'!R209:R211)=0,"",SUM('別紙様式2-2（４・５月分）'!R209:R211))</f>
        <v/>
      </c>
      <c r="P274" s="1429" t="str">
        <f>IFERROR(VLOOKUP('別紙様式2-2（４・５月分）'!AR209,【参考】数式用!$AT$5:$AU$22,2,FALSE),"")</f>
        <v/>
      </c>
      <c r="Q274" s="1430"/>
      <c r="R274" s="1431"/>
      <c r="S274" s="1435" t="str">
        <f>IFERROR(VLOOKUP(K274,【参考】数式用!$A$5:$AB$27,MATCH(P274,【参考】数式用!$B$4:$AB$4,0)+1,0),"")</f>
        <v/>
      </c>
      <c r="T274" s="1437" t="s">
        <v>2275</v>
      </c>
      <c r="U274" s="1572" t="str">
        <f>IF('別紙様式2-3（６月以降分）'!U274="","",'別紙様式2-3（６月以降分）'!U274)</f>
        <v/>
      </c>
      <c r="V274" s="1441" t="str">
        <f>IFERROR(VLOOKUP(K274,【参考】数式用!$A$5:$AB$27,MATCH(U274,【参考】数式用!$B$4:$AB$4,0)+1,0),"")</f>
        <v/>
      </c>
      <c r="W274" s="1443" t="s">
        <v>19</v>
      </c>
      <c r="X274" s="1570">
        <f>'別紙様式2-3（６月以降分）'!X274</f>
        <v>6</v>
      </c>
      <c r="Y274" s="1379" t="s">
        <v>10</v>
      </c>
      <c r="Z274" s="1570">
        <f>'別紙様式2-3（６月以降分）'!Z274</f>
        <v>6</v>
      </c>
      <c r="AA274" s="1379" t="s">
        <v>45</v>
      </c>
      <c r="AB274" s="1570">
        <f>'別紙様式2-3（６月以降分）'!AB274</f>
        <v>7</v>
      </c>
      <c r="AC274" s="1379" t="s">
        <v>10</v>
      </c>
      <c r="AD274" s="1570">
        <f>'別紙様式2-3（６月以降分）'!AD274</f>
        <v>3</v>
      </c>
      <c r="AE274" s="1379" t="s">
        <v>2188</v>
      </c>
      <c r="AF274" s="1379" t="s">
        <v>24</v>
      </c>
      <c r="AG274" s="1379">
        <f>IF(X274&gt;=1,(AB274*12+AD274)-(X274*12+Z274)+1,"")</f>
        <v>10</v>
      </c>
      <c r="AH274" s="1381" t="s">
        <v>38</v>
      </c>
      <c r="AI274" s="1383" t="str">
        <f>'別紙様式2-3（６月以降分）'!AI274</f>
        <v/>
      </c>
      <c r="AJ274" s="1564" t="str">
        <f>'別紙様式2-3（６月以降分）'!AJ274</f>
        <v/>
      </c>
      <c r="AK274" s="1566">
        <f>'別紙様式2-3（６月以降分）'!AK274</f>
        <v>0</v>
      </c>
      <c r="AL274" s="1568" t="str">
        <f>IF('別紙様式2-3（６月以降分）'!AL274="","",'別紙様式2-3（６月以降分）'!AL274)</f>
        <v/>
      </c>
      <c r="AM274" s="1559">
        <f>'別紙様式2-3（６月以降分）'!AM274</f>
        <v>0</v>
      </c>
      <c r="AN274" s="1561" t="str">
        <f>IF('別紙様式2-3（６月以降分）'!AN274="","",'別紙様式2-3（６月以降分）'!AN274)</f>
        <v/>
      </c>
      <c r="AO274" s="1395" t="str">
        <f>IF('別紙様式2-3（６月以降分）'!AO274="","",'別紙様式2-3（６月以降分）'!AO274)</f>
        <v/>
      </c>
      <c r="AP274" s="1359" t="str">
        <f>IF('別紙様式2-3（６月以降分）'!AP274="","",'別紙様式2-3（６月以降分）'!AP274)</f>
        <v/>
      </c>
      <c r="AQ274" s="1395" t="str">
        <f>IF('別紙様式2-3（６月以降分）'!AQ274="","",'別紙様式2-3（６月以降分）'!AQ274)</f>
        <v/>
      </c>
      <c r="AR274" s="1535" t="str">
        <f>IF('別紙様式2-3（６月以降分）'!AR274="","",'別紙様式2-3（６月以降分）'!AR274)</f>
        <v/>
      </c>
      <c r="AS274" s="1555"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4"/>
      <c r="B275" s="1301"/>
      <c r="C275" s="1302"/>
      <c r="D275" s="1302"/>
      <c r="E275" s="1302"/>
      <c r="F275" s="1303"/>
      <c r="G275" s="1268"/>
      <c r="H275" s="1268"/>
      <c r="I275" s="1268"/>
      <c r="J275" s="1423"/>
      <c r="K275" s="1268"/>
      <c r="L275" s="1454"/>
      <c r="M275" s="1463"/>
      <c r="N275" s="1399" t="str">
        <f>IF('別紙様式2-2（４・５月分）'!Q210="","",'別紙様式2-2（４・５月分）'!Q210)</f>
        <v/>
      </c>
      <c r="O275" s="1426"/>
      <c r="P275" s="1432"/>
      <c r="Q275" s="1433"/>
      <c r="R275" s="1434"/>
      <c r="S275" s="1436"/>
      <c r="T275" s="1438"/>
      <c r="U275" s="1573"/>
      <c r="V275" s="1442"/>
      <c r="W275" s="1444"/>
      <c r="X275" s="1571"/>
      <c r="Y275" s="1380"/>
      <c r="Z275" s="1571"/>
      <c r="AA275" s="1380"/>
      <c r="AB275" s="1571"/>
      <c r="AC275" s="1380"/>
      <c r="AD275" s="1571"/>
      <c r="AE275" s="1380"/>
      <c r="AF275" s="1380"/>
      <c r="AG275" s="1380"/>
      <c r="AH275" s="1382"/>
      <c r="AI275" s="1384"/>
      <c r="AJ275" s="1565"/>
      <c r="AK275" s="1567"/>
      <c r="AL275" s="1569"/>
      <c r="AM275" s="1560"/>
      <c r="AN275" s="1562"/>
      <c r="AO275" s="1396"/>
      <c r="AP275" s="1563"/>
      <c r="AQ275" s="1396"/>
      <c r="AR275" s="1536"/>
      <c r="AS275" s="1556"/>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23"/>
      <c r="K276" s="1268"/>
      <c r="L276" s="1454"/>
      <c r="M276" s="1463"/>
      <c r="N276" s="1400"/>
      <c r="O276" s="1427"/>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57"/>
      <c r="V276" s="1413" t="str">
        <f>IFERROR(VLOOKUP(K274,【参考】数式用!$A$5:$AB$27,MATCH(U276,【参考】数式用!$B$4:$AB$4,0)+1,0),"")</f>
        <v/>
      </c>
      <c r="W276" s="1415" t="s">
        <v>19</v>
      </c>
      <c r="X276" s="1553"/>
      <c r="Y276" s="1365" t="s">
        <v>10</v>
      </c>
      <c r="Z276" s="1553"/>
      <c r="AA276" s="1365" t="s">
        <v>45</v>
      </c>
      <c r="AB276" s="1553"/>
      <c r="AC276" s="1365" t="s">
        <v>10</v>
      </c>
      <c r="AD276" s="1553"/>
      <c r="AE276" s="1365" t="s">
        <v>2188</v>
      </c>
      <c r="AF276" s="1365" t="s">
        <v>24</v>
      </c>
      <c r="AG276" s="1365" t="str">
        <f>IF(X276&gt;=1,(AB276*12+AD276)-(X276*12+Z276)+1,"")</f>
        <v/>
      </c>
      <c r="AH276" s="1367" t="s">
        <v>38</v>
      </c>
      <c r="AI276" s="1489" t="str">
        <f t="shared" ref="AI276" si="255">IFERROR(ROUNDDOWN(ROUND(L274*V276,0)*M274,0)*AG276,"")</f>
        <v/>
      </c>
      <c r="AJ276" s="1547" t="str">
        <f>IFERROR(ROUNDDOWN(ROUND((L274*(V276-AX274)),0)*M274,0)*AG276,"")</f>
        <v/>
      </c>
      <c r="AK276" s="1373"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9"/>
      <c r="AP276" s="1545"/>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5"/>
      <c r="B277" s="1419"/>
      <c r="C277" s="1420"/>
      <c r="D277" s="1420"/>
      <c r="E277" s="1420"/>
      <c r="F277" s="1421"/>
      <c r="G277" s="1269"/>
      <c r="H277" s="1269"/>
      <c r="I277" s="1269"/>
      <c r="J277" s="1424"/>
      <c r="K277" s="1269"/>
      <c r="L277" s="1455"/>
      <c r="M277" s="1464"/>
      <c r="N277" s="662" t="str">
        <f>IF('別紙様式2-2（４・５月分）'!Q211="","",'別紙様式2-2（４・５月分）'!Q211)</f>
        <v/>
      </c>
      <c r="O277" s="1428"/>
      <c r="P277" s="1402"/>
      <c r="Q277" s="1461"/>
      <c r="R277" s="1406"/>
      <c r="S277" s="1408"/>
      <c r="T277" s="1410"/>
      <c r="U277" s="1558"/>
      <c r="V277" s="1414"/>
      <c r="W277" s="1416"/>
      <c r="X277" s="1554"/>
      <c r="Y277" s="1366"/>
      <c r="Z277" s="1554"/>
      <c r="AA277" s="1366"/>
      <c r="AB277" s="1554"/>
      <c r="AC277" s="1366"/>
      <c r="AD277" s="1554"/>
      <c r="AE277" s="1366"/>
      <c r="AF277" s="1366"/>
      <c r="AG277" s="1366"/>
      <c r="AH277" s="1368"/>
      <c r="AI277" s="1490"/>
      <c r="AJ277" s="1548"/>
      <c r="AK277" s="1374"/>
      <c r="AL277" s="1550"/>
      <c r="AM277" s="1552"/>
      <c r="AN277" s="1544"/>
      <c r="AO277" s="1530"/>
      <c r="AP277" s="1546"/>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3">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2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25" t="str">
        <f>IF(SUM('別紙様式2-2（４・５月分）'!R212:R214)=0,"",SUM('別紙様式2-2（４・５月分）'!R212:R214))</f>
        <v/>
      </c>
      <c r="P278" s="1429" t="str">
        <f>IFERROR(VLOOKUP('別紙様式2-2（４・５月分）'!AR212,【参考】数式用!$AT$5:$AU$22,2,FALSE),"")</f>
        <v/>
      </c>
      <c r="Q278" s="1430"/>
      <c r="R278" s="1431"/>
      <c r="S278" s="1435" t="str">
        <f>IFERROR(VLOOKUP(K278,【参考】数式用!$A$5:$AB$27,MATCH(P278,【参考】数式用!$B$4:$AB$4,0)+1,0),"")</f>
        <v/>
      </c>
      <c r="T278" s="1437" t="s">
        <v>2275</v>
      </c>
      <c r="U278" s="1572" t="str">
        <f>IF('別紙様式2-3（６月以降分）'!U278="","",'別紙様式2-3（６月以降分）'!U278)</f>
        <v/>
      </c>
      <c r="V278" s="1441" t="str">
        <f>IFERROR(VLOOKUP(K278,【参考】数式用!$A$5:$AB$27,MATCH(U278,【参考】数式用!$B$4:$AB$4,0)+1,0),"")</f>
        <v/>
      </c>
      <c r="W278" s="1443" t="s">
        <v>19</v>
      </c>
      <c r="X278" s="1570">
        <f>'別紙様式2-3（６月以降分）'!X278</f>
        <v>6</v>
      </c>
      <c r="Y278" s="1379" t="s">
        <v>10</v>
      </c>
      <c r="Z278" s="1570">
        <f>'別紙様式2-3（６月以降分）'!Z278</f>
        <v>6</v>
      </c>
      <c r="AA278" s="1379" t="s">
        <v>45</v>
      </c>
      <c r="AB278" s="1570">
        <f>'別紙様式2-3（６月以降分）'!AB278</f>
        <v>7</v>
      </c>
      <c r="AC278" s="1379" t="s">
        <v>10</v>
      </c>
      <c r="AD278" s="1570">
        <f>'別紙様式2-3（６月以降分）'!AD278</f>
        <v>3</v>
      </c>
      <c r="AE278" s="1379" t="s">
        <v>2188</v>
      </c>
      <c r="AF278" s="1379" t="s">
        <v>24</v>
      </c>
      <c r="AG278" s="1379">
        <f>IF(X278&gt;=1,(AB278*12+AD278)-(X278*12+Z278)+1,"")</f>
        <v>10</v>
      </c>
      <c r="AH278" s="1381" t="s">
        <v>38</v>
      </c>
      <c r="AI278" s="1383" t="str">
        <f>'別紙様式2-3（６月以降分）'!AI278</f>
        <v/>
      </c>
      <c r="AJ278" s="1564" t="str">
        <f>'別紙様式2-3（６月以降分）'!AJ278</f>
        <v/>
      </c>
      <c r="AK278" s="1566">
        <f>'別紙様式2-3（６月以降分）'!AK278</f>
        <v>0</v>
      </c>
      <c r="AL278" s="1568" t="str">
        <f>IF('別紙様式2-3（６月以降分）'!AL278="","",'別紙様式2-3（６月以降分）'!AL278)</f>
        <v/>
      </c>
      <c r="AM278" s="1559">
        <f>'別紙様式2-3（６月以降分）'!AM278</f>
        <v>0</v>
      </c>
      <c r="AN278" s="1561" t="str">
        <f>IF('別紙様式2-3（６月以降分）'!AN278="","",'別紙様式2-3（６月以降分）'!AN278)</f>
        <v/>
      </c>
      <c r="AO278" s="1395" t="str">
        <f>IF('別紙様式2-3（６月以降分）'!AO278="","",'別紙様式2-3（６月以降分）'!AO278)</f>
        <v/>
      </c>
      <c r="AP278" s="1359" t="str">
        <f>IF('別紙様式2-3（６月以降分）'!AP278="","",'別紙様式2-3（６月以降分）'!AP278)</f>
        <v/>
      </c>
      <c r="AQ278" s="1395" t="str">
        <f>IF('別紙様式2-3（６月以降分）'!AQ278="","",'別紙様式2-3（６月以降分）'!AQ278)</f>
        <v/>
      </c>
      <c r="AR278" s="1535" t="str">
        <f>IF('別紙様式2-3（６月以降分）'!AR278="","",'別紙様式2-3（６月以降分）'!AR278)</f>
        <v/>
      </c>
      <c r="AS278" s="1555"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2" t="str">
        <f>IFERROR(VLOOKUP(K278,【参考】数式用!$AJ$2:$AK$24,2,FALSE),"")</f>
        <v/>
      </c>
      <c r="AZ278" s="596"/>
      <c r="BE278" s="440"/>
      <c r="BF278" s="1335" t="str">
        <f>G278</f>
        <v/>
      </c>
      <c r="BG278" s="1335"/>
      <c r="BH278" s="1335"/>
    </row>
    <row r="279" spans="1:60" ht="15" customHeight="1">
      <c r="A279" s="1314"/>
      <c r="B279" s="1301"/>
      <c r="C279" s="1302"/>
      <c r="D279" s="1302"/>
      <c r="E279" s="1302"/>
      <c r="F279" s="1303"/>
      <c r="G279" s="1268"/>
      <c r="H279" s="1268"/>
      <c r="I279" s="1268"/>
      <c r="J279" s="1423"/>
      <c r="K279" s="1268"/>
      <c r="L279" s="1454"/>
      <c r="M279" s="1456"/>
      <c r="N279" s="1399" t="str">
        <f>IF('別紙様式2-2（４・５月分）'!Q213="","",'別紙様式2-2（４・５月分）'!Q213)</f>
        <v/>
      </c>
      <c r="O279" s="1426"/>
      <c r="P279" s="1432"/>
      <c r="Q279" s="1433"/>
      <c r="R279" s="1434"/>
      <c r="S279" s="1436"/>
      <c r="T279" s="1438"/>
      <c r="U279" s="1573"/>
      <c r="V279" s="1442"/>
      <c r="W279" s="1444"/>
      <c r="X279" s="1571"/>
      <c r="Y279" s="1380"/>
      <c r="Z279" s="1571"/>
      <c r="AA279" s="1380"/>
      <c r="AB279" s="1571"/>
      <c r="AC279" s="1380"/>
      <c r="AD279" s="1571"/>
      <c r="AE279" s="1380"/>
      <c r="AF279" s="1380"/>
      <c r="AG279" s="1380"/>
      <c r="AH279" s="1382"/>
      <c r="AI279" s="1384"/>
      <c r="AJ279" s="1565"/>
      <c r="AK279" s="1567"/>
      <c r="AL279" s="1569"/>
      <c r="AM279" s="1560"/>
      <c r="AN279" s="1562"/>
      <c r="AO279" s="1396"/>
      <c r="AP279" s="1563"/>
      <c r="AQ279" s="1396"/>
      <c r="AR279" s="1536"/>
      <c r="AS279" s="1556"/>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23"/>
      <c r="K280" s="1268"/>
      <c r="L280" s="1454"/>
      <c r="M280" s="1456"/>
      <c r="N280" s="1400"/>
      <c r="O280" s="1427"/>
      <c r="P280" s="1401" t="s">
        <v>2196</v>
      </c>
      <c r="Q280" s="1460" t="str">
        <f>IFERROR(VLOOKUP('別紙様式2-2（４・５月分）'!AR212,【参考】数式用!$AT$5:$AV$22,3,FALSE),"")</f>
        <v/>
      </c>
      <c r="R280" s="1405" t="s">
        <v>2207</v>
      </c>
      <c r="S280" s="1445" t="str">
        <f>IFERROR(VLOOKUP(K278,【参考】数式用!$A$5:$AB$27,MATCH(Q280,【参考】数式用!$B$4:$AB$4,0)+1,0),"")</f>
        <v/>
      </c>
      <c r="T280" s="1409" t="s">
        <v>2285</v>
      </c>
      <c r="U280" s="1557"/>
      <c r="V280" s="1413" t="str">
        <f>IFERROR(VLOOKUP(K278,【参考】数式用!$A$5:$AB$27,MATCH(U280,【参考】数式用!$B$4:$AB$4,0)+1,0),"")</f>
        <v/>
      </c>
      <c r="W280" s="1415" t="s">
        <v>19</v>
      </c>
      <c r="X280" s="1553"/>
      <c r="Y280" s="1365" t="s">
        <v>10</v>
      </c>
      <c r="Z280" s="1553"/>
      <c r="AA280" s="1365" t="s">
        <v>45</v>
      </c>
      <c r="AB280" s="1553"/>
      <c r="AC280" s="1365" t="s">
        <v>10</v>
      </c>
      <c r="AD280" s="1553"/>
      <c r="AE280" s="1365" t="s">
        <v>2188</v>
      </c>
      <c r="AF280" s="1365" t="s">
        <v>24</v>
      </c>
      <c r="AG280" s="1365" t="str">
        <f>IF(X280&gt;=1,(AB280*12+AD280)-(X280*12+Z280)+1,"")</f>
        <v/>
      </c>
      <c r="AH280" s="1367" t="s">
        <v>38</v>
      </c>
      <c r="AI280" s="1489" t="str">
        <f t="shared" ref="AI280" si="259">IFERROR(ROUNDDOWN(ROUND(L278*V280,0)*M278,0)*AG280,"")</f>
        <v/>
      </c>
      <c r="AJ280" s="1547" t="str">
        <f>IFERROR(ROUNDDOWN(ROUND((L278*(V280-AX278)),0)*M278,0)*AG280,"")</f>
        <v/>
      </c>
      <c r="AK280" s="1373"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9"/>
      <c r="AP280" s="1545"/>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5"/>
      <c r="B281" s="1419"/>
      <c r="C281" s="1420"/>
      <c r="D281" s="1420"/>
      <c r="E281" s="1420"/>
      <c r="F281" s="1421"/>
      <c r="G281" s="1269"/>
      <c r="H281" s="1269"/>
      <c r="I281" s="1269"/>
      <c r="J281" s="1424"/>
      <c r="K281" s="1269"/>
      <c r="L281" s="1455"/>
      <c r="M281" s="1457"/>
      <c r="N281" s="662" t="str">
        <f>IF('別紙様式2-2（４・５月分）'!Q214="","",'別紙様式2-2（４・５月分）'!Q214)</f>
        <v/>
      </c>
      <c r="O281" s="1428"/>
      <c r="P281" s="1402"/>
      <c r="Q281" s="1461"/>
      <c r="R281" s="1406"/>
      <c r="S281" s="1408"/>
      <c r="T281" s="1410"/>
      <c r="U281" s="1558"/>
      <c r="V281" s="1414"/>
      <c r="W281" s="1416"/>
      <c r="X281" s="1554"/>
      <c r="Y281" s="1366"/>
      <c r="Z281" s="1554"/>
      <c r="AA281" s="1366"/>
      <c r="AB281" s="1554"/>
      <c r="AC281" s="1366"/>
      <c r="AD281" s="1554"/>
      <c r="AE281" s="1366"/>
      <c r="AF281" s="1366"/>
      <c r="AG281" s="1366"/>
      <c r="AH281" s="1368"/>
      <c r="AI281" s="1490"/>
      <c r="AJ281" s="1548"/>
      <c r="AK281" s="1374"/>
      <c r="AL281" s="1550"/>
      <c r="AM281" s="1552"/>
      <c r="AN281" s="1544"/>
      <c r="AO281" s="1530"/>
      <c r="AP281" s="1546"/>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2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25" t="str">
        <f>IF(SUM('別紙様式2-2（４・５月分）'!R215:R217)=0,"",SUM('別紙様式2-2（４・５月分）'!R215:R217))</f>
        <v/>
      </c>
      <c r="P282" s="1429" t="str">
        <f>IFERROR(VLOOKUP('別紙様式2-2（４・５月分）'!AR215,【参考】数式用!$AT$5:$AU$22,2,FALSE),"")</f>
        <v/>
      </c>
      <c r="Q282" s="1430"/>
      <c r="R282" s="1431"/>
      <c r="S282" s="1435" t="str">
        <f>IFERROR(VLOOKUP(K282,【参考】数式用!$A$5:$AB$27,MATCH(P282,【参考】数式用!$B$4:$AB$4,0)+1,0),"")</f>
        <v/>
      </c>
      <c r="T282" s="1437" t="s">
        <v>2275</v>
      </c>
      <c r="U282" s="1572" t="str">
        <f>IF('別紙様式2-3（６月以降分）'!U282="","",'別紙様式2-3（６月以降分）'!U282)</f>
        <v/>
      </c>
      <c r="V282" s="1441" t="str">
        <f>IFERROR(VLOOKUP(K282,【参考】数式用!$A$5:$AB$27,MATCH(U282,【参考】数式用!$B$4:$AB$4,0)+1,0),"")</f>
        <v/>
      </c>
      <c r="W282" s="1443" t="s">
        <v>19</v>
      </c>
      <c r="X282" s="1570">
        <f>'別紙様式2-3（６月以降分）'!X282</f>
        <v>6</v>
      </c>
      <c r="Y282" s="1379" t="s">
        <v>10</v>
      </c>
      <c r="Z282" s="1570">
        <f>'別紙様式2-3（６月以降分）'!Z282</f>
        <v>6</v>
      </c>
      <c r="AA282" s="1379" t="s">
        <v>45</v>
      </c>
      <c r="AB282" s="1570">
        <f>'別紙様式2-3（６月以降分）'!AB282</f>
        <v>7</v>
      </c>
      <c r="AC282" s="1379" t="s">
        <v>10</v>
      </c>
      <c r="AD282" s="1570">
        <f>'別紙様式2-3（６月以降分）'!AD282</f>
        <v>3</v>
      </c>
      <c r="AE282" s="1379" t="s">
        <v>2188</v>
      </c>
      <c r="AF282" s="1379" t="s">
        <v>24</v>
      </c>
      <c r="AG282" s="1379">
        <f>IF(X282&gt;=1,(AB282*12+AD282)-(X282*12+Z282)+1,"")</f>
        <v>10</v>
      </c>
      <c r="AH282" s="1381" t="s">
        <v>38</v>
      </c>
      <c r="AI282" s="1383" t="str">
        <f>'別紙様式2-3（６月以降分）'!AI282</f>
        <v/>
      </c>
      <c r="AJ282" s="1564" t="str">
        <f>'別紙様式2-3（６月以降分）'!AJ282</f>
        <v/>
      </c>
      <c r="AK282" s="1566">
        <f>'別紙様式2-3（６月以降分）'!AK282</f>
        <v>0</v>
      </c>
      <c r="AL282" s="1568" t="str">
        <f>IF('別紙様式2-3（６月以降分）'!AL282="","",'別紙様式2-3（６月以降分）'!AL282)</f>
        <v/>
      </c>
      <c r="AM282" s="1559">
        <f>'別紙様式2-3（６月以降分）'!AM282</f>
        <v>0</v>
      </c>
      <c r="AN282" s="1561" t="str">
        <f>IF('別紙様式2-3（６月以降分）'!AN282="","",'別紙様式2-3（６月以降分）'!AN282)</f>
        <v/>
      </c>
      <c r="AO282" s="1395" t="str">
        <f>IF('別紙様式2-3（６月以降分）'!AO282="","",'別紙様式2-3（６月以降分）'!AO282)</f>
        <v/>
      </c>
      <c r="AP282" s="1359" t="str">
        <f>IF('別紙様式2-3（６月以降分）'!AP282="","",'別紙様式2-3（６月以降分）'!AP282)</f>
        <v/>
      </c>
      <c r="AQ282" s="1395" t="str">
        <f>IF('別紙様式2-3（６月以降分）'!AQ282="","",'別紙様式2-3（６月以降分）'!AQ282)</f>
        <v/>
      </c>
      <c r="AR282" s="1535" t="str">
        <f>IF('別紙様式2-3（６月以降分）'!AR282="","",'別紙様式2-3（６月以降分）'!AR282)</f>
        <v/>
      </c>
      <c r="AS282" s="1555"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4"/>
      <c r="B283" s="1301"/>
      <c r="C283" s="1302"/>
      <c r="D283" s="1302"/>
      <c r="E283" s="1302"/>
      <c r="F283" s="1303"/>
      <c r="G283" s="1268"/>
      <c r="H283" s="1268"/>
      <c r="I283" s="1268"/>
      <c r="J283" s="1423"/>
      <c r="K283" s="1268"/>
      <c r="L283" s="1454"/>
      <c r="M283" s="1463"/>
      <c r="N283" s="1399" t="str">
        <f>IF('別紙様式2-2（４・５月分）'!Q216="","",'別紙様式2-2（４・５月分）'!Q216)</f>
        <v/>
      </c>
      <c r="O283" s="1426"/>
      <c r="P283" s="1432"/>
      <c r="Q283" s="1433"/>
      <c r="R283" s="1434"/>
      <c r="S283" s="1436"/>
      <c r="T283" s="1438"/>
      <c r="U283" s="1573"/>
      <c r="V283" s="1442"/>
      <c r="W283" s="1444"/>
      <c r="X283" s="1571"/>
      <c r="Y283" s="1380"/>
      <c r="Z283" s="1571"/>
      <c r="AA283" s="1380"/>
      <c r="AB283" s="1571"/>
      <c r="AC283" s="1380"/>
      <c r="AD283" s="1571"/>
      <c r="AE283" s="1380"/>
      <c r="AF283" s="1380"/>
      <c r="AG283" s="1380"/>
      <c r="AH283" s="1382"/>
      <c r="AI283" s="1384"/>
      <c r="AJ283" s="1565"/>
      <c r="AK283" s="1567"/>
      <c r="AL283" s="1569"/>
      <c r="AM283" s="1560"/>
      <c r="AN283" s="1562"/>
      <c r="AO283" s="1396"/>
      <c r="AP283" s="1563"/>
      <c r="AQ283" s="1396"/>
      <c r="AR283" s="1536"/>
      <c r="AS283" s="1556"/>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23"/>
      <c r="K284" s="1268"/>
      <c r="L284" s="1454"/>
      <c r="M284" s="1463"/>
      <c r="N284" s="1400"/>
      <c r="O284" s="1427"/>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57"/>
      <c r="V284" s="1413" t="str">
        <f>IFERROR(VLOOKUP(K282,【参考】数式用!$A$5:$AB$27,MATCH(U284,【参考】数式用!$B$4:$AB$4,0)+1,0),"")</f>
        <v/>
      </c>
      <c r="W284" s="1415" t="s">
        <v>19</v>
      </c>
      <c r="X284" s="1553"/>
      <c r="Y284" s="1365" t="s">
        <v>10</v>
      </c>
      <c r="Z284" s="1553"/>
      <c r="AA284" s="1365" t="s">
        <v>45</v>
      </c>
      <c r="AB284" s="1553"/>
      <c r="AC284" s="1365" t="s">
        <v>10</v>
      </c>
      <c r="AD284" s="1553"/>
      <c r="AE284" s="1365" t="s">
        <v>2188</v>
      </c>
      <c r="AF284" s="1365" t="s">
        <v>24</v>
      </c>
      <c r="AG284" s="1365" t="str">
        <f>IF(X284&gt;=1,(AB284*12+AD284)-(X284*12+Z284)+1,"")</f>
        <v/>
      </c>
      <c r="AH284" s="1367" t="s">
        <v>38</v>
      </c>
      <c r="AI284" s="1489" t="str">
        <f t="shared" ref="AI284" si="263">IFERROR(ROUNDDOWN(ROUND(L282*V284,0)*M282,0)*AG284,"")</f>
        <v/>
      </c>
      <c r="AJ284" s="1547" t="str">
        <f>IFERROR(ROUNDDOWN(ROUND((L282*(V284-AX282)),0)*M282,0)*AG284,"")</f>
        <v/>
      </c>
      <c r="AK284" s="1373"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9"/>
      <c r="AP284" s="1545"/>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5"/>
      <c r="B285" s="1419"/>
      <c r="C285" s="1420"/>
      <c r="D285" s="1420"/>
      <c r="E285" s="1420"/>
      <c r="F285" s="1421"/>
      <c r="G285" s="1269"/>
      <c r="H285" s="1269"/>
      <c r="I285" s="1269"/>
      <c r="J285" s="1424"/>
      <c r="K285" s="1269"/>
      <c r="L285" s="1455"/>
      <c r="M285" s="1464"/>
      <c r="N285" s="662" t="str">
        <f>IF('別紙様式2-2（４・５月分）'!Q217="","",'別紙様式2-2（４・５月分）'!Q217)</f>
        <v/>
      </c>
      <c r="O285" s="1428"/>
      <c r="P285" s="1402"/>
      <c r="Q285" s="1461"/>
      <c r="R285" s="1406"/>
      <c r="S285" s="1408"/>
      <c r="T285" s="1410"/>
      <c r="U285" s="1558"/>
      <c r="V285" s="1414"/>
      <c r="W285" s="1416"/>
      <c r="X285" s="1554"/>
      <c r="Y285" s="1366"/>
      <c r="Z285" s="1554"/>
      <c r="AA285" s="1366"/>
      <c r="AB285" s="1554"/>
      <c r="AC285" s="1366"/>
      <c r="AD285" s="1554"/>
      <c r="AE285" s="1366"/>
      <c r="AF285" s="1366"/>
      <c r="AG285" s="1366"/>
      <c r="AH285" s="1368"/>
      <c r="AI285" s="1490"/>
      <c r="AJ285" s="1548"/>
      <c r="AK285" s="1374"/>
      <c r="AL285" s="1550"/>
      <c r="AM285" s="1552"/>
      <c r="AN285" s="1544"/>
      <c r="AO285" s="1530"/>
      <c r="AP285" s="1546"/>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3">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2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25" t="str">
        <f>IF(SUM('別紙様式2-2（４・５月分）'!R218:R220)=0,"",SUM('別紙様式2-2（４・５月分）'!R218:R220))</f>
        <v/>
      </c>
      <c r="P286" s="1429" t="str">
        <f>IFERROR(VLOOKUP('別紙様式2-2（４・５月分）'!AR218,【参考】数式用!$AT$5:$AU$22,2,FALSE),"")</f>
        <v/>
      </c>
      <c r="Q286" s="1430"/>
      <c r="R286" s="1431"/>
      <c r="S286" s="1435" t="str">
        <f>IFERROR(VLOOKUP(K286,【参考】数式用!$A$5:$AB$27,MATCH(P286,【参考】数式用!$B$4:$AB$4,0)+1,0),"")</f>
        <v/>
      </c>
      <c r="T286" s="1437" t="s">
        <v>2275</v>
      </c>
      <c r="U286" s="1572" t="str">
        <f>IF('別紙様式2-3（６月以降分）'!U286="","",'別紙様式2-3（６月以降分）'!U286)</f>
        <v/>
      </c>
      <c r="V286" s="1441" t="str">
        <f>IFERROR(VLOOKUP(K286,【参考】数式用!$A$5:$AB$27,MATCH(U286,【参考】数式用!$B$4:$AB$4,0)+1,0),"")</f>
        <v/>
      </c>
      <c r="W286" s="1443" t="s">
        <v>19</v>
      </c>
      <c r="X286" s="1570">
        <f>'別紙様式2-3（６月以降分）'!X286</f>
        <v>6</v>
      </c>
      <c r="Y286" s="1379" t="s">
        <v>10</v>
      </c>
      <c r="Z286" s="1570">
        <f>'別紙様式2-3（６月以降分）'!Z286</f>
        <v>6</v>
      </c>
      <c r="AA286" s="1379" t="s">
        <v>45</v>
      </c>
      <c r="AB286" s="1570">
        <f>'別紙様式2-3（６月以降分）'!AB286</f>
        <v>7</v>
      </c>
      <c r="AC286" s="1379" t="s">
        <v>10</v>
      </c>
      <c r="AD286" s="1570">
        <f>'別紙様式2-3（６月以降分）'!AD286</f>
        <v>3</v>
      </c>
      <c r="AE286" s="1379" t="s">
        <v>2188</v>
      </c>
      <c r="AF286" s="1379" t="s">
        <v>24</v>
      </c>
      <c r="AG286" s="1379">
        <f>IF(X286&gt;=1,(AB286*12+AD286)-(X286*12+Z286)+1,"")</f>
        <v>10</v>
      </c>
      <c r="AH286" s="1381" t="s">
        <v>38</v>
      </c>
      <c r="AI286" s="1383" t="str">
        <f>'別紙様式2-3（６月以降分）'!AI286</f>
        <v/>
      </c>
      <c r="AJ286" s="1564" t="str">
        <f>'別紙様式2-3（６月以降分）'!AJ286</f>
        <v/>
      </c>
      <c r="AK286" s="1566">
        <f>'別紙様式2-3（６月以降分）'!AK286</f>
        <v>0</v>
      </c>
      <c r="AL286" s="1568" t="str">
        <f>IF('別紙様式2-3（６月以降分）'!AL286="","",'別紙様式2-3（６月以降分）'!AL286)</f>
        <v/>
      </c>
      <c r="AM286" s="1559">
        <f>'別紙様式2-3（６月以降分）'!AM286</f>
        <v>0</v>
      </c>
      <c r="AN286" s="1561" t="str">
        <f>IF('別紙様式2-3（６月以降分）'!AN286="","",'別紙様式2-3（６月以降分）'!AN286)</f>
        <v/>
      </c>
      <c r="AO286" s="1395" t="str">
        <f>IF('別紙様式2-3（６月以降分）'!AO286="","",'別紙様式2-3（６月以降分）'!AO286)</f>
        <v/>
      </c>
      <c r="AP286" s="1359" t="str">
        <f>IF('別紙様式2-3（６月以降分）'!AP286="","",'別紙様式2-3（６月以降分）'!AP286)</f>
        <v/>
      </c>
      <c r="AQ286" s="1395" t="str">
        <f>IF('別紙様式2-3（６月以降分）'!AQ286="","",'別紙様式2-3（６月以降分）'!AQ286)</f>
        <v/>
      </c>
      <c r="AR286" s="1535" t="str">
        <f>IF('別紙様式2-3（６月以降分）'!AR286="","",'別紙様式2-3（６月以降分）'!AR286)</f>
        <v/>
      </c>
      <c r="AS286" s="1555"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2" t="str">
        <f>IFERROR(VLOOKUP(K286,【参考】数式用!$AJ$2:$AK$24,2,FALSE),"")</f>
        <v/>
      </c>
      <c r="AZ286" s="596"/>
      <c r="BE286" s="440"/>
      <c r="BF286" s="1335" t="str">
        <f>G286</f>
        <v/>
      </c>
      <c r="BG286" s="1335"/>
      <c r="BH286" s="1335"/>
    </row>
    <row r="287" spans="1:60" ht="15" customHeight="1">
      <c r="A287" s="1314"/>
      <c r="B287" s="1301"/>
      <c r="C287" s="1302"/>
      <c r="D287" s="1302"/>
      <c r="E287" s="1302"/>
      <c r="F287" s="1303"/>
      <c r="G287" s="1268"/>
      <c r="H287" s="1268"/>
      <c r="I287" s="1268"/>
      <c r="J287" s="1423"/>
      <c r="K287" s="1268"/>
      <c r="L287" s="1454"/>
      <c r="M287" s="1456"/>
      <c r="N287" s="1399" t="str">
        <f>IF('別紙様式2-2（４・５月分）'!Q219="","",'別紙様式2-2（４・５月分）'!Q219)</f>
        <v/>
      </c>
      <c r="O287" s="1426"/>
      <c r="P287" s="1432"/>
      <c r="Q287" s="1433"/>
      <c r="R287" s="1434"/>
      <c r="S287" s="1436"/>
      <c r="T287" s="1438"/>
      <c r="U287" s="1573"/>
      <c r="V287" s="1442"/>
      <c r="W287" s="1444"/>
      <c r="X287" s="1571"/>
      <c r="Y287" s="1380"/>
      <c r="Z287" s="1571"/>
      <c r="AA287" s="1380"/>
      <c r="AB287" s="1571"/>
      <c r="AC287" s="1380"/>
      <c r="AD287" s="1571"/>
      <c r="AE287" s="1380"/>
      <c r="AF287" s="1380"/>
      <c r="AG287" s="1380"/>
      <c r="AH287" s="1382"/>
      <c r="AI287" s="1384"/>
      <c r="AJ287" s="1565"/>
      <c r="AK287" s="1567"/>
      <c r="AL287" s="1569"/>
      <c r="AM287" s="1560"/>
      <c r="AN287" s="1562"/>
      <c r="AO287" s="1396"/>
      <c r="AP287" s="1563"/>
      <c r="AQ287" s="1396"/>
      <c r="AR287" s="1536"/>
      <c r="AS287" s="1556"/>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23"/>
      <c r="K288" s="1268"/>
      <c r="L288" s="1454"/>
      <c r="M288" s="1456"/>
      <c r="N288" s="1400"/>
      <c r="O288" s="1427"/>
      <c r="P288" s="1401" t="s">
        <v>2196</v>
      </c>
      <c r="Q288" s="1460" t="str">
        <f>IFERROR(VLOOKUP('別紙様式2-2（４・５月分）'!AR218,【参考】数式用!$AT$5:$AV$22,3,FALSE),"")</f>
        <v/>
      </c>
      <c r="R288" s="1405" t="s">
        <v>2207</v>
      </c>
      <c r="S288" s="1445" t="str">
        <f>IFERROR(VLOOKUP(K286,【参考】数式用!$A$5:$AB$27,MATCH(Q288,【参考】数式用!$B$4:$AB$4,0)+1,0),"")</f>
        <v/>
      </c>
      <c r="T288" s="1409" t="s">
        <v>2285</v>
      </c>
      <c r="U288" s="1557"/>
      <c r="V288" s="1413" t="str">
        <f>IFERROR(VLOOKUP(K286,【参考】数式用!$A$5:$AB$27,MATCH(U288,【参考】数式用!$B$4:$AB$4,0)+1,0),"")</f>
        <v/>
      </c>
      <c r="W288" s="1415" t="s">
        <v>19</v>
      </c>
      <c r="X288" s="1553"/>
      <c r="Y288" s="1365" t="s">
        <v>10</v>
      </c>
      <c r="Z288" s="1553"/>
      <c r="AA288" s="1365" t="s">
        <v>45</v>
      </c>
      <c r="AB288" s="1553"/>
      <c r="AC288" s="1365" t="s">
        <v>10</v>
      </c>
      <c r="AD288" s="1553"/>
      <c r="AE288" s="1365" t="s">
        <v>2188</v>
      </c>
      <c r="AF288" s="1365" t="s">
        <v>24</v>
      </c>
      <c r="AG288" s="1365" t="str">
        <f>IF(X288&gt;=1,(AB288*12+AD288)-(X288*12+Z288)+1,"")</f>
        <v/>
      </c>
      <c r="AH288" s="1367" t="s">
        <v>38</v>
      </c>
      <c r="AI288" s="1489" t="str">
        <f t="shared" ref="AI288" si="267">IFERROR(ROUNDDOWN(ROUND(L286*V288,0)*M286,0)*AG288,"")</f>
        <v/>
      </c>
      <c r="AJ288" s="1547" t="str">
        <f>IFERROR(ROUNDDOWN(ROUND((L286*(V288-AX286)),0)*M286,0)*AG288,"")</f>
        <v/>
      </c>
      <c r="AK288" s="1373"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9"/>
      <c r="AP288" s="1545"/>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5"/>
      <c r="B289" s="1419"/>
      <c r="C289" s="1420"/>
      <c r="D289" s="1420"/>
      <c r="E289" s="1420"/>
      <c r="F289" s="1421"/>
      <c r="G289" s="1269"/>
      <c r="H289" s="1269"/>
      <c r="I289" s="1269"/>
      <c r="J289" s="1424"/>
      <c r="K289" s="1269"/>
      <c r="L289" s="1455"/>
      <c r="M289" s="1457"/>
      <c r="N289" s="662" t="str">
        <f>IF('別紙様式2-2（４・５月分）'!Q220="","",'別紙様式2-2（４・５月分）'!Q220)</f>
        <v/>
      </c>
      <c r="O289" s="1428"/>
      <c r="P289" s="1402"/>
      <c r="Q289" s="1461"/>
      <c r="R289" s="1406"/>
      <c r="S289" s="1408"/>
      <c r="T289" s="1410"/>
      <c r="U289" s="1558"/>
      <c r="V289" s="1414"/>
      <c r="W289" s="1416"/>
      <c r="X289" s="1554"/>
      <c r="Y289" s="1366"/>
      <c r="Z289" s="1554"/>
      <c r="AA289" s="1366"/>
      <c r="AB289" s="1554"/>
      <c r="AC289" s="1366"/>
      <c r="AD289" s="1554"/>
      <c r="AE289" s="1366"/>
      <c r="AF289" s="1366"/>
      <c r="AG289" s="1366"/>
      <c r="AH289" s="1368"/>
      <c r="AI289" s="1490"/>
      <c r="AJ289" s="1548"/>
      <c r="AK289" s="1374"/>
      <c r="AL289" s="1550"/>
      <c r="AM289" s="1552"/>
      <c r="AN289" s="1544"/>
      <c r="AO289" s="1530"/>
      <c r="AP289" s="1546"/>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2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25" t="str">
        <f>IF(SUM('別紙様式2-2（４・５月分）'!R221:R223)=0,"",SUM('別紙様式2-2（４・５月分）'!R221:R223))</f>
        <v/>
      </c>
      <c r="P290" s="1429" t="str">
        <f>IFERROR(VLOOKUP('別紙様式2-2（４・５月分）'!AR221,【参考】数式用!$AT$5:$AU$22,2,FALSE),"")</f>
        <v/>
      </c>
      <c r="Q290" s="1430"/>
      <c r="R290" s="1431"/>
      <c r="S290" s="1435" t="str">
        <f>IFERROR(VLOOKUP(K290,【参考】数式用!$A$5:$AB$27,MATCH(P290,【参考】数式用!$B$4:$AB$4,0)+1,0),"")</f>
        <v/>
      </c>
      <c r="T290" s="1437" t="s">
        <v>2275</v>
      </c>
      <c r="U290" s="1572" t="str">
        <f>IF('別紙様式2-3（６月以降分）'!U290="","",'別紙様式2-3（６月以降分）'!U290)</f>
        <v/>
      </c>
      <c r="V290" s="1441" t="str">
        <f>IFERROR(VLOOKUP(K290,【参考】数式用!$A$5:$AB$27,MATCH(U290,【参考】数式用!$B$4:$AB$4,0)+1,0),"")</f>
        <v/>
      </c>
      <c r="W290" s="1443" t="s">
        <v>19</v>
      </c>
      <c r="X290" s="1570">
        <f>'別紙様式2-3（６月以降分）'!X290</f>
        <v>6</v>
      </c>
      <c r="Y290" s="1379" t="s">
        <v>10</v>
      </c>
      <c r="Z290" s="1570">
        <f>'別紙様式2-3（６月以降分）'!Z290</f>
        <v>6</v>
      </c>
      <c r="AA290" s="1379" t="s">
        <v>45</v>
      </c>
      <c r="AB290" s="1570">
        <f>'別紙様式2-3（６月以降分）'!AB290</f>
        <v>7</v>
      </c>
      <c r="AC290" s="1379" t="s">
        <v>10</v>
      </c>
      <c r="AD290" s="1570">
        <f>'別紙様式2-3（６月以降分）'!AD290</f>
        <v>3</v>
      </c>
      <c r="AE290" s="1379" t="s">
        <v>2188</v>
      </c>
      <c r="AF290" s="1379" t="s">
        <v>24</v>
      </c>
      <c r="AG290" s="1379">
        <f>IF(X290&gt;=1,(AB290*12+AD290)-(X290*12+Z290)+1,"")</f>
        <v>10</v>
      </c>
      <c r="AH290" s="1381" t="s">
        <v>38</v>
      </c>
      <c r="AI290" s="1383" t="str">
        <f>'別紙様式2-3（６月以降分）'!AI290</f>
        <v/>
      </c>
      <c r="AJ290" s="1564" t="str">
        <f>'別紙様式2-3（６月以降分）'!AJ290</f>
        <v/>
      </c>
      <c r="AK290" s="1566">
        <f>'別紙様式2-3（６月以降分）'!AK290</f>
        <v>0</v>
      </c>
      <c r="AL290" s="1568" t="str">
        <f>IF('別紙様式2-3（６月以降分）'!AL290="","",'別紙様式2-3（６月以降分）'!AL290)</f>
        <v/>
      </c>
      <c r="AM290" s="1559">
        <f>'別紙様式2-3（６月以降分）'!AM290</f>
        <v>0</v>
      </c>
      <c r="AN290" s="1561" t="str">
        <f>IF('別紙様式2-3（６月以降分）'!AN290="","",'別紙様式2-3（６月以降分）'!AN290)</f>
        <v/>
      </c>
      <c r="AO290" s="1395" t="str">
        <f>IF('別紙様式2-3（６月以降分）'!AO290="","",'別紙様式2-3（６月以降分）'!AO290)</f>
        <v/>
      </c>
      <c r="AP290" s="1359" t="str">
        <f>IF('別紙様式2-3（６月以降分）'!AP290="","",'別紙様式2-3（６月以降分）'!AP290)</f>
        <v/>
      </c>
      <c r="AQ290" s="1395" t="str">
        <f>IF('別紙様式2-3（６月以降分）'!AQ290="","",'別紙様式2-3（６月以降分）'!AQ290)</f>
        <v/>
      </c>
      <c r="AR290" s="1535" t="str">
        <f>IF('別紙様式2-3（６月以降分）'!AR290="","",'別紙様式2-3（６月以降分）'!AR290)</f>
        <v/>
      </c>
      <c r="AS290" s="1555"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4"/>
      <c r="B291" s="1301"/>
      <c r="C291" s="1302"/>
      <c r="D291" s="1302"/>
      <c r="E291" s="1302"/>
      <c r="F291" s="1303"/>
      <c r="G291" s="1268"/>
      <c r="H291" s="1268"/>
      <c r="I291" s="1268"/>
      <c r="J291" s="1423"/>
      <c r="K291" s="1268"/>
      <c r="L291" s="1454"/>
      <c r="M291" s="1463"/>
      <c r="N291" s="1399" t="str">
        <f>IF('別紙様式2-2（４・５月分）'!Q222="","",'別紙様式2-2（４・５月分）'!Q222)</f>
        <v/>
      </c>
      <c r="O291" s="1426"/>
      <c r="P291" s="1432"/>
      <c r="Q291" s="1433"/>
      <c r="R291" s="1434"/>
      <c r="S291" s="1436"/>
      <c r="T291" s="1438"/>
      <c r="U291" s="1573"/>
      <c r="V291" s="1442"/>
      <c r="W291" s="1444"/>
      <c r="X291" s="1571"/>
      <c r="Y291" s="1380"/>
      <c r="Z291" s="1571"/>
      <c r="AA291" s="1380"/>
      <c r="AB291" s="1571"/>
      <c r="AC291" s="1380"/>
      <c r="AD291" s="1571"/>
      <c r="AE291" s="1380"/>
      <c r="AF291" s="1380"/>
      <c r="AG291" s="1380"/>
      <c r="AH291" s="1382"/>
      <c r="AI291" s="1384"/>
      <c r="AJ291" s="1565"/>
      <c r="AK291" s="1567"/>
      <c r="AL291" s="1569"/>
      <c r="AM291" s="1560"/>
      <c r="AN291" s="1562"/>
      <c r="AO291" s="1396"/>
      <c r="AP291" s="1563"/>
      <c r="AQ291" s="1396"/>
      <c r="AR291" s="1536"/>
      <c r="AS291" s="1556"/>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23"/>
      <c r="K292" s="1268"/>
      <c r="L292" s="1454"/>
      <c r="M292" s="1463"/>
      <c r="N292" s="1400"/>
      <c r="O292" s="1427"/>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57"/>
      <c r="V292" s="1413" t="str">
        <f>IFERROR(VLOOKUP(K290,【参考】数式用!$A$5:$AB$27,MATCH(U292,【参考】数式用!$B$4:$AB$4,0)+1,0),"")</f>
        <v/>
      </c>
      <c r="W292" s="1415" t="s">
        <v>19</v>
      </c>
      <c r="X292" s="1553"/>
      <c r="Y292" s="1365" t="s">
        <v>10</v>
      </c>
      <c r="Z292" s="1553"/>
      <c r="AA292" s="1365" t="s">
        <v>45</v>
      </c>
      <c r="AB292" s="1553"/>
      <c r="AC292" s="1365" t="s">
        <v>10</v>
      </c>
      <c r="AD292" s="1553"/>
      <c r="AE292" s="1365" t="s">
        <v>2188</v>
      </c>
      <c r="AF292" s="1365" t="s">
        <v>24</v>
      </c>
      <c r="AG292" s="1365" t="str">
        <f>IF(X292&gt;=1,(AB292*12+AD292)-(X292*12+Z292)+1,"")</f>
        <v/>
      </c>
      <c r="AH292" s="1367" t="s">
        <v>38</v>
      </c>
      <c r="AI292" s="1489" t="str">
        <f t="shared" ref="AI292" si="271">IFERROR(ROUNDDOWN(ROUND(L290*V292,0)*M290,0)*AG292,"")</f>
        <v/>
      </c>
      <c r="AJ292" s="1547" t="str">
        <f>IFERROR(ROUNDDOWN(ROUND((L290*(V292-AX290)),0)*M290,0)*AG292,"")</f>
        <v/>
      </c>
      <c r="AK292" s="1373"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9"/>
      <c r="AP292" s="1545"/>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5"/>
      <c r="B293" s="1419"/>
      <c r="C293" s="1420"/>
      <c r="D293" s="1420"/>
      <c r="E293" s="1420"/>
      <c r="F293" s="1421"/>
      <c r="G293" s="1269"/>
      <c r="H293" s="1269"/>
      <c r="I293" s="1269"/>
      <c r="J293" s="1424"/>
      <c r="K293" s="1269"/>
      <c r="L293" s="1455"/>
      <c r="M293" s="1464"/>
      <c r="N293" s="662" t="str">
        <f>IF('別紙様式2-2（４・５月分）'!Q223="","",'別紙様式2-2（４・５月分）'!Q223)</f>
        <v/>
      </c>
      <c r="O293" s="1428"/>
      <c r="P293" s="1402"/>
      <c r="Q293" s="1461"/>
      <c r="R293" s="1406"/>
      <c r="S293" s="1408"/>
      <c r="T293" s="1410"/>
      <c r="U293" s="1558"/>
      <c r="V293" s="1414"/>
      <c r="W293" s="1416"/>
      <c r="X293" s="1554"/>
      <c r="Y293" s="1366"/>
      <c r="Z293" s="1554"/>
      <c r="AA293" s="1366"/>
      <c r="AB293" s="1554"/>
      <c r="AC293" s="1366"/>
      <c r="AD293" s="1554"/>
      <c r="AE293" s="1366"/>
      <c r="AF293" s="1366"/>
      <c r="AG293" s="1366"/>
      <c r="AH293" s="1368"/>
      <c r="AI293" s="1490"/>
      <c r="AJ293" s="1548"/>
      <c r="AK293" s="1374"/>
      <c r="AL293" s="1550"/>
      <c r="AM293" s="1552"/>
      <c r="AN293" s="1544"/>
      <c r="AO293" s="1530"/>
      <c r="AP293" s="1546"/>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3">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2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25" t="str">
        <f>IF(SUM('別紙様式2-2（４・５月分）'!R224:R226)=0,"",SUM('別紙様式2-2（４・５月分）'!R224:R226))</f>
        <v/>
      </c>
      <c r="P294" s="1429" t="str">
        <f>IFERROR(VLOOKUP('別紙様式2-2（４・５月分）'!AR224,【参考】数式用!$AT$5:$AU$22,2,FALSE),"")</f>
        <v/>
      </c>
      <c r="Q294" s="1430"/>
      <c r="R294" s="1431"/>
      <c r="S294" s="1435" t="str">
        <f>IFERROR(VLOOKUP(K294,【参考】数式用!$A$5:$AB$27,MATCH(P294,【参考】数式用!$B$4:$AB$4,0)+1,0),"")</f>
        <v/>
      </c>
      <c r="T294" s="1437" t="s">
        <v>2275</v>
      </c>
      <c r="U294" s="1572" t="str">
        <f>IF('別紙様式2-3（６月以降分）'!U294="","",'別紙様式2-3（６月以降分）'!U294)</f>
        <v/>
      </c>
      <c r="V294" s="1441" t="str">
        <f>IFERROR(VLOOKUP(K294,【参考】数式用!$A$5:$AB$27,MATCH(U294,【参考】数式用!$B$4:$AB$4,0)+1,0),"")</f>
        <v/>
      </c>
      <c r="W294" s="1443" t="s">
        <v>19</v>
      </c>
      <c r="X294" s="1570">
        <f>'別紙様式2-3（６月以降分）'!X294</f>
        <v>6</v>
      </c>
      <c r="Y294" s="1379" t="s">
        <v>10</v>
      </c>
      <c r="Z294" s="1570">
        <f>'別紙様式2-3（６月以降分）'!Z294</f>
        <v>6</v>
      </c>
      <c r="AA294" s="1379" t="s">
        <v>45</v>
      </c>
      <c r="AB294" s="1570">
        <f>'別紙様式2-3（６月以降分）'!AB294</f>
        <v>7</v>
      </c>
      <c r="AC294" s="1379" t="s">
        <v>10</v>
      </c>
      <c r="AD294" s="1570">
        <f>'別紙様式2-3（６月以降分）'!AD294</f>
        <v>3</v>
      </c>
      <c r="AE294" s="1379" t="s">
        <v>2188</v>
      </c>
      <c r="AF294" s="1379" t="s">
        <v>24</v>
      </c>
      <c r="AG294" s="1379">
        <f>IF(X294&gt;=1,(AB294*12+AD294)-(X294*12+Z294)+1,"")</f>
        <v>10</v>
      </c>
      <c r="AH294" s="1381" t="s">
        <v>38</v>
      </c>
      <c r="AI294" s="1383" t="str">
        <f>'別紙様式2-3（６月以降分）'!AI294</f>
        <v/>
      </c>
      <c r="AJ294" s="1564" t="str">
        <f>'別紙様式2-3（６月以降分）'!AJ294</f>
        <v/>
      </c>
      <c r="AK294" s="1566">
        <f>'別紙様式2-3（６月以降分）'!AK294</f>
        <v>0</v>
      </c>
      <c r="AL294" s="1568" t="str">
        <f>IF('別紙様式2-3（６月以降分）'!AL294="","",'別紙様式2-3（６月以降分）'!AL294)</f>
        <v/>
      </c>
      <c r="AM294" s="1559">
        <f>'別紙様式2-3（６月以降分）'!AM294</f>
        <v>0</v>
      </c>
      <c r="AN294" s="1561" t="str">
        <f>IF('別紙様式2-3（６月以降分）'!AN294="","",'別紙様式2-3（６月以降分）'!AN294)</f>
        <v/>
      </c>
      <c r="AO294" s="1395" t="str">
        <f>IF('別紙様式2-3（６月以降分）'!AO294="","",'別紙様式2-3（６月以降分）'!AO294)</f>
        <v/>
      </c>
      <c r="AP294" s="1359" t="str">
        <f>IF('別紙様式2-3（６月以降分）'!AP294="","",'別紙様式2-3（６月以降分）'!AP294)</f>
        <v/>
      </c>
      <c r="AQ294" s="1395" t="str">
        <f>IF('別紙様式2-3（６月以降分）'!AQ294="","",'別紙様式2-3（６月以降分）'!AQ294)</f>
        <v/>
      </c>
      <c r="AR294" s="1535" t="str">
        <f>IF('別紙様式2-3（６月以降分）'!AR294="","",'別紙様式2-3（６月以降分）'!AR294)</f>
        <v/>
      </c>
      <c r="AS294" s="1555"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2" t="str">
        <f>IFERROR(VLOOKUP(K294,【参考】数式用!$AJ$2:$AK$24,2,FALSE),"")</f>
        <v/>
      </c>
      <c r="AZ294" s="596"/>
      <c r="BE294" s="440"/>
      <c r="BF294" s="1335" t="str">
        <f>G294</f>
        <v/>
      </c>
      <c r="BG294" s="1335"/>
      <c r="BH294" s="1335"/>
    </row>
    <row r="295" spans="1:60" ht="15" customHeight="1">
      <c r="A295" s="1314"/>
      <c r="B295" s="1301"/>
      <c r="C295" s="1302"/>
      <c r="D295" s="1302"/>
      <c r="E295" s="1302"/>
      <c r="F295" s="1303"/>
      <c r="G295" s="1268"/>
      <c r="H295" s="1268"/>
      <c r="I295" s="1268"/>
      <c r="J295" s="1423"/>
      <c r="K295" s="1268"/>
      <c r="L295" s="1454"/>
      <c r="M295" s="1456"/>
      <c r="N295" s="1399" t="str">
        <f>IF('別紙様式2-2（４・５月分）'!Q225="","",'別紙様式2-2（４・５月分）'!Q225)</f>
        <v/>
      </c>
      <c r="O295" s="1426"/>
      <c r="P295" s="1432"/>
      <c r="Q295" s="1433"/>
      <c r="R295" s="1434"/>
      <c r="S295" s="1436"/>
      <c r="T295" s="1438"/>
      <c r="U295" s="1573"/>
      <c r="V295" s="1442"/>
      <c r="W295" s="1444"/>
      <c r="X295" s="1571"/>
      <c r="Y295" s="1380"/>
      <c r="Z295" s="1571"/>
      <c r="AA295" s="1380"/>
      <c r="AB295" s="1571"/>
      <c r="AC295" s="1380"/>
      <c r="AD295" s="1571"/>
      <c r="AE295" s="1380"/>
      <c r="AF295" s="1380"/>
      <c r="AG295" s="1380"/>
      <c r="AH295" s="1382"/>
      <c r="AI295" s="1384"/>
      <c r="AJ295" s="1565"/>
      <c r="AK295" s="1567"/>
      <c r="AL295" s="1569"/>
      <c r="AM295" s="1560"/>
      <c r="AN295" s="1562"/>
      <c r="AO295" s="1396"/>
      <c r="AP295" s="1563"/>
      <c r="AQ295" s="1396"/>
      <c r="AR295" s="1536"/>
      <c r="AS295" s="1556"/>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23"/>
      <c r="K296" s="1268"/>
      <c r="L296" s="1454"/>
      <c r="M296" s="1456"/>
      <c r="N296" s="1400"/>
      <c r="O296" s="1427"/>
      <c r="P296" s="1401" t="s">
        <v>2196</v>
      </c>
      <c r="Q296" s="1460" t="str">
        <f>IFERROR(VLOOKUP('別紙様式2-2（４・５月分）'!AR224,【参考】数式用!$AT$5:$AV$22,3,FALSE),"")</f>
        <v/>
      </c>
      <c r="R296" s="1405" t="s">
        <v>2207</v>
      </c>
      <c r="S296" s="1445" t="str">
        <f>IFERROR(VLOOKUP(K294,【参考】数式用!$A$5:$AB$27,MATCH(Q296,【参考】数式用!$B$4:$AB$4,0)+1,0),"")</f>
        <v/>
      </c>
      <c r="T296" s="1409" t="s">
        <v>2285</v>
      </c>
      <c r="U296" s="1557"/>
      <c r="V296" s="1413" t="str">
        <f>IFERROR(VLOOKUP(K294,【参考】数式用!$A$5:$AB$27,MATCH(U296,【参考】数式用!$B$4:$AB$4,0)+1,0),"")</f>
        <v/>
      </c>
      <c r="W296" s="1415" t="s">
        <v>19</v>
      </c>
      <c r="X296" s="1553"/>
      <c r="Y296" s="1365" t="s">
        <v>10</v>
      </c>
      <c r="Z296" s="1553"/>
      <c r="AA296" s="1365" t="s">
        <v>45</v>
      </c>
      <c r="AB296" s="1553"/>
      <c r="AC296" s="1365" t="s">
        <v>10</v>
      </c>
      <c r="AD296" s="1553"/>
      <c r="AE296" s="1365" t="s">
        <v>2188</v>
      </c>
      <c r="AF296" s="1365" t="s">
        <v>24</v>
      </c>
      <c r="AG296" s="1365" t="str">
        <f>IF(X296&gt;=1,(AB296*12+AD296)-(X296*12+Z296)+1,"")</f>
        <v/>
      </c>
      <c r="AH296" s="1367" t="s">
        <v>38</v>
      </c>
      <c r="AI296" s="1489" t="str">
        <f t="shared" ref="AI296" si="275">IFERROR(ROUNDDOWN(ROUND(L294*V296,0)*M294,0)*AG296,"")</f>
        <v/>
      </c>
      <c r="AJ296" s="1547" t="str">
        <f>IFERROR(ROUNDDOWN(ROUND((L294*(V296-AX294)),0)*M294,0)*AG296,"")</f>
        <v/>
      </c>
      <c r="AK296" s="1373"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9"/>
      <c r="AP296" s="1545"/>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5"/>
      <c r="B297" s="1419"/>
      <c r="C297" s="1420"/>
      <c r="D297" s="1420"/>
      <c r="E297" s="1420"/>
      <c r="F297" s="1421"/>
      <c r="G297" s="1269"/>
      <c r="H297" s="1269"/>
      <c r="I297" s="1269"/>
      <c r="J297" s="1424"/>
      <c r="K297" s="1269"/>
      <c r="L297" s="1455"/>
      <c r="M297" s="1457"/>
      <c r="N297" s="662" t="str">
        <f>IF('別紙様式2-2（４・５月分）'!Q226="","",'別紙様式2-2（４・５月分）'!Q226)</f>
        <v/>
      </c>
      <c r="O297" s="1428"/>
      <c r="P297" s="1402"/>
      <c r="Q297" s="1461"/>
      <c r="R297" s="1406"/>
      <c r="S297" s="1408"/>
      <c r="T297" s="1410"/>
      <c r="U297" s="1558"/>
      <c r="V297" s="1414"/>
      <c r="W297" s="1416"/>
      <c r="X297" s="1554"/>
      <c r="Y297" s="1366"/>
      <c r="Z297" s="1554"/>
      <c r="AA297" s="1366"/>
      <c r="AB297" s="1554"/>
      <c r="AC297" s="1366"/>
      <c r="AD297" s="1554"/>
      <c r="AE297" s="1366"/>
      <c r="AF297" s="1366"/>
      <c r="AG297" s="1366"/>
      <c r="AH297" s="1368"/>
      <c r="AI297" s="1490"/>
      <c r="AJ297" s="1548"/>
      <c r="AK297" s="1374"/>
      <c r="AL297" s="1550"/>
      <c r="AM297" s="1552"/>
      <c r="AN297" s="1544"/>
      <c r="AO297" s="1530"/>
      <c r="AP297" s="1546"/>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2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25" t="str">
        <f>IF(SUM('別紙様式2-2（４・５月分）'!R227:R229)=0,"",SUM('別紙様式2-2（４・５月分）'!R227:R229))</f>
        <v/>
      </c>
      <c r="P298" s="1429" t="str">
        <f>IFERROR(VLOOKUP('別紙様式2-2（４・５月分）'!AR227,【参考】数式用!$AT$5:$AU$22,2,FALSE),"")</f>
        <v/>
      </c>
      <c r="Q298" s="1430"/>
      <c r="R298" s="1431"/>
      <c r="S298" s="1435" t="str">
        <f>IFERROR(VLOOKUP(K298,【参考】数式用!$A$5:$AB$27,MATCH(P298,【参考】数式用!$B$4:$AB$4,0)+1,0),"")</f>
        <v/>
      </c>
      <c r="T298" s="1437" t="s">
        <v>2275</v>
      </c>
      <c r="U298" s="1572" t="str">
        <f>IF('別紙様式2-3（６月以降分）'!U298="","",'別紙様式2-3（６月以降分）'!U298)</f>
        <v/>
      </c>
      <c r="V298" s="1441" t="str">
        <f>IFERROR(VLOOKUP(K298,【参考】数式用!$A$5:$AB$27,MATCH(U298,【参考】数式用!$B$4:$AB$4,0)+1,0),"")</f>
        <v/>
      </c>
      <c r="W298" s="1443" t="s">
        <v>19</v>
      </c>
      <c r="X298" s="1570">
        <f>'別紙様式2-3（６月以降分）'!X298</f>
        <v>6</v>
      </c>
      <c r="Y298" s="1379" t="s">
        <v>10</v>
      </c>
      <c r="Z298" s="1570">
        <f>'別紙様式2-3（６月以降分）'!Z298</f>
        <v>6</v>
      </c>
      <c r="AA298" s="1379" t="s">
        <v>45</v>
      </c>
      <c r="AB298" s="1570">
        <f>'別紙様式2-3（６月以降分）'!AB298</f>
        <v>7</v>
      </c>
      <c r="AC298" s="1379" t="s">
        <v>10</v>
      </c>
      <c r="AD298" s="1570">
        <f>'別紙様式2-3（６月以降分）'!AD298</f>
        <v>3</v>
      </c>
      <c r="AE298" s="1379" t="s">
        <v>2188</v>
      </c>
      <c r="AF298" s="1379" t="s">
        <v>24</v>
      </c>
      <c r="AG298" s="1379">
        <f>IF(X298&gt;=1,(AB298*12+AD298)-(X298*12+Z298)+1,"")</f>
        <v>10</v>
      </c>
      <c r="AH298" s="1381" t="s">
        <v>38</v>
      </c>
      <c r="AI298" s="1383" t="str">
        <f>'別紙様式2-3（６月以降分）'!AI298</f>
        <v/>
      </c>
      <c r="AJ298" s="1564" t="str">
        <f>'別紙様式2-3（６月以降分）'!AJ298</f>
        <v/>
      </c>
      <c r="AK298" s="1566">
        <f>'別紙様式2-3（６月以降分）'!AK298</f>
        <v>0</v>
      </c>
      <c r="AL298" s="1568" t="str">
        <f>IF('別紙様式2-3（６月以降分）'!AL298="","",'別紙様式2-3（６月以降分）'!AL298)</f>
        <v/>
      </c>
      <c r="AM298" s="1559">
        <f>'別紙様式2-3（６月以降分）'!AM298</f>
        <v>0</v>
      </c>
      <c r="AN298" s="1561" t="str">
        <f>IF('別紙様式2-3（６月以降分）'!AN298="","",'別紙様式2-3（６月以降分）'!AN298)</f>
        <v/>
      </c>
      <c r="AO298" s="1395" t="str">
        <f>IF('別紙様式2-3（６月以降分）'!AO298="","",'別紙様式2-3（６月以降分）'!AO298)</f>
        <v/>
      </c>
      <c r="AP298" s="1359" t="str">
        <f>IF('別紙様式2-3（６月以降分）'!AP298="","",'別紙様式2-3（６月以降分）'!AP298)</f>
        <v/>
      </c>
      <c r="AQ298" s="1395" t="str">
        <f>IF('別紙様式2-3（６月以降分）'!AQ298="","",'別紙様式2-3（６月以降分）'!AQ298)</f>
        <v/>
      </c>
      <c r="AR298" s="1535" t="str">
        <f>IF('別紙様式2-3（６月以降分）'!AR298="","",'別紙様式2-3（６月以降分）'!AR298)</f>
        <v/>
      </c>
      <c r="AS298" s="1555"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4"/>
      <c r="B299" s="1301"/>
      <c r="C299" s="1302"/>
      <c r="D299" s="1302"/>
      <c r="E299" s="1302"/>
      <c r="F299" s="1303"/>
      <c r="G299" s="1268"/>
      <c r="H299" s="1268"/>
      <c r="I299" s="1268"/>
      <c r="J299" s="1423"/>
      <c r="K299" s="1268"/>
      <c r="L299" s="1454"/>
      <c r="M299" s="1463"/>
      <c r="N299" s="1399" t="str">
        <f>IF('別紙様式2-2（４・５月分）'!Q228="","",'別紙様式2-2（４・５月分）'!Q228)</f>
        <v/>
      </c>
      <c r="O299" s="1426"/>
      <c r="P299" s="1432"/>
      <c r="Q299" s="1433"/>
      <c r="R299" s="1434"/>
      <c r="S299" s="1436"/>
      <c r="T299" s="1438"/>
      <c r="U299" s="1573"/>
      <c r="V299" s="1442"/>
      <c r="W299" s="1444"/>
      <c r="X299" s="1571"/>
      <c r="Y299" s="1380"/>
      <c r="Z299" s="1571"/>
      <c r="AA299" s="1380"/>
      <c r="AB299" s="1571"/>
      <c r="AC299" s="1380"/>
      <c r="AD299" s="1571"/>
      <c r="AE299" s="1380"/>
      <c r="AF299" s="1380"/>
      <c r="AG299" s="1380"/>
      <c r="AH299" s="1382"/>
      <c r="AI299" s="1384"/>
      <c r="AJ299" s="1565"/>
      <c r="AK299" s="1567"/>
      <c r="AL299" s="1569"/>
      <c r="AM299" s="1560"/>
      <c r="AN299" s="1562"/>
      <c r="AO299" s="1396"/>
      <c r="AP299" s="1563"/>
      <c r="AQ299" s="1396"/>
      <c r="AR299" s="1536"/>
      <c r="AS299" s="1556"/>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23"/>
      <c r="K300" s="1268"/>
      <c r="L300" s="1454"/>
      <c r="M300" s="1463"/>
      <c r="N300" s="1400"/>
      <c r="O300" s="1427"/>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57"/>
      <c r="V300" s="1413" t="str">
        <f>IFERROR(VLOOKUP(K298,【参考】数式用!$A$5:$AB$27,MATCH(U300,【参考】数式用!$B$4:$AB$4,0)+1,0),"")</f>
        <v/>
      </c>
      <c r="W300" s="1415" t="s">
        <v>19</v>
      </c>
      <c r="X300" s="1553"/>
      <c r="Y300" s="1365" t="s">
        <v>10</v>
      </c>
      <c r="Z300" s="1553"/>
      <c r="AA300" s="1365" t="s">
        <v>45</v>
      </c>
      <c r="AB300" s="1553"/>
      <c r="AC300" s="1365" t="s">
        <v>10</v>
      </c>
      <c r="AD300" s="1553"/>
      <c r="AE300" s="1365" t="s">
        <v>2188</v>
      </c>
      <c r="AF300" s="1365" t="s">
        <v>24</v>
      </c>
      <c r="AG300" s="1365" t="str">
        <f>IF(X300&gt;=1,(AB300*12+AD300)-(X300*12+Z300)+1,"")</f>
        <v/>
      </c>
      <c r="AH300" s="1367" t="s">
        <v>38</v>
      </c>
      <c r="AI300" s="1489" t="str">
        <f t="shared" ref="AI300" si="279">IFERROR(ROUNDDOWN(ROUND(L298*V300,0)*M298,0)*AG300,"")</f>
        <v/>
      </c>
      <c r="AJ300" s="1547" t="str">
        <f>IFERROR(ROUNDDOWN(ROUND((L298*(V300-AX298)),0)*M298,0)*AG300,"")</f>
        <v/>
      </c>
      <c r="AK300" s="1373"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9"/>
      <c r="AP300" s="1545"/>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5"/>
      <c r="B301" s="1419"/>
      <c r="C301" s="1420"/>
      <c r="D301" s="1420"/>
      <c r="E301" s="1420"/>
      <c r="F301" s="1421"/>
      <c r="G301" s="1269"/>
      <c r="H301" s="1269"/>
      <c r="I301" s="1269"/>
      <c r="J301" s="1424"/>
      <c r="K301" s="1269"/>
      <c r="L301" s="1455"/>
      <c r="M301" s="1464"/>
      <c r="N301" s="662" t="str">
        <f>IF('別紙様式2-2（４・５月分）'!Q229="","",'別紙様式2-2（４・５月分）'!Q229)</f>
        <v/>
      </c>
      <c r="O301" s="1428"/>
      <c r="P301" s="1402"/>
      <c r="Q301" s="1461"/>
      <c r="R301" s="1406"/>
      <c r="S301" s="1408"/>
      <c r="T301" s="1410"/>
      <c r="U301" s="1558"/>
      <c r="V301" s="1414"/>
      <c r="W301" s="1416"/>
      <c r="X301" s="1554"/>
      <c r="Y301" s="1366"/>
      <c r="Z301" s="1554"/>
      <c r="AA301" s="1366"/>
      <c r="AB301" s="1554"/>
      <c r="AC301" s="1366"/>
      <c r="AD301" s="1554"/>
      <c r="AE301" s="1366"/>
      <c r="AF301" s="1366"/>
      <c r="AG301" s="1366"/>
      <c r="AH301" s="1368"/>
      <c r="AI301" s="1490"/>
      <c r="AJ301" s="1548"/>
      <c r="AK301" s="1374"/>
      <c r="AL301" s="1550"/>
      <c r="AM301" s="1552"/>
      <c r="AN301" s="1544"/>
      <c r="AO301" s="1530"/>
      <c r="AP301" s="1546"/>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3">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2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25" t="str">
        <f>IF(SUM('別紙様式2-2（４・５月分）'!R230:R232)=0,"",SUM('別紙様式2-2（４・５月分）'!R230:R232))</f>
        <v/>
      </c>
      <c r="P302" s="1429" t="str">
        <f>IFERROR(VLOOKUP('別紙様式2-2（４・５月分）'!AR230,【参考】数式用!$AT$5:$AU$22,2,FALSE),"")</f>
        <v/>
      </c>
      <c r="Q302" s="1430"/>
      <c r="R302" s="1431"/>
      <c r="S302" s="1435" t="str">
        <f>IFERROR(VLOOKUP(K302,【参考】数式用!$A$5:$AB$27,MATCH(P302,【参考】数式用!$B$4:$AB$4,0)+1,0),"")</f>
        <v/>
      </c>
      <c r="T302" s="1437" t="s">
        <v>2275</v>
      </c>
      <c r="U302" s="1572" t="str">
        <f>IF('別紙様式2-3（６月以降分）'!U302="","",'別紙様式2-3（６月以降分）'!U302)</f>
        <v/>
      </c>
      <c r="V302" s="1441" t="str">
        <f>IFERROR(VLOOKUP(K302,【参考】数式用!$A$5:$AB$27,MATCH(U302,【参考】数式用!$B$4:$AB$4,0)+1,0),"")</f>
        <v/>
      </c>
      <c r="W302" s="1443" t="s">
        <v>19</v>
      </c>
      <c r="X302" s="1570">
        <f>'別紙様式2-3（６月以降分）'!X302</f>
        <v>6</v>
      </c>
      <c r="Y302" s="1379" t="s">
        <v>10</v>
      </c>
      <c r="Z302" s="1570">
        <f>'別紙様式2-3（６月以降分）'!Z302</f>
        <v>6</v>
      </c>
      <c r="AA302" s="1379" t="s">
        <v>45</v>
      </c>
      <c r="AB302" s="1570">
        <f>'別紙様式2-3（６月以降分）'!AB302</f>
        <v>7</v>
      </c>
      <c r="AC302" s="1379" t="s">
        <v>10</v>
      </c>
      <c r="AD302" s="1570">
        <f>'別紙様式2-3（６月以降分）'!AD302</f>
        <v>3</v>
      </c>
      <c r="AE302" s="1379" t="s">
        <v>2188</v>
      </c>
      <c r="AF302" s="1379" t="s">
        <v>24</v>
      </c>
      <c r="AG302" s="1379">
        <f>IF(X302&gt;=1,(AB302*12+AD302)-(X302*12+Z302)+1,"")</f>
        <v>10</v>
      </c>
      <c r="AH302" s="1381" t="s">
        <v>38</v>
      </c>
      <c r="AI302" s="1383" t="str">
        <f>'別紙様式2-3（６月以降分）'!AI302</f>
        <v/>
      </c>
      <c r="AJ302" s="1564" t="str">
        <f>'別紙様式2-3（６月以降分）'!AJ302</f>
        <v/>
      </c>
      <c r="AK302" s="1566">
        <f>'別紙様式2-3（６月以降分）'!AK302</f>
        <v>0</v>
      </c>
      <c r="AL302" s="1568" t="str">
        <f>IF('別紙様式2-3（６月以降分）'!AL302="","",'別紙様式2-3（６月以降分）'!AL302)</f>
        <v/>
      </c>
      <c r="AM302" s="1559">
        <f>'別紙様式2-3（６月以降分）'!AM302</f>
        <v>0</v>
      </c>
      <c r="AN302" s="1561" t="str">
        <f>IF('別紙様式2-3（６月以降分）'!AN302="","",'別紙様式2-3（６月以降分）'!AN302)</f>
        <v/>
      </c>
      <c r="AO302" s="1395" t="str">
        <f>IF('別紙様式2-3（６月以降分）'!AO302="","",'別紙様式2-3（６月以降分）'!AO302)</f>
        <v/>
      </c>
      <c r="AP302" s="1359" t="str">
        <f>IF('別紙様式2-3（６月以降分）'!AP302="","",'別紙様式2-3（６月以降分）'!AP302)</f>
        <v/>
      </c>
      <c r="AQ302" s="1395" t="str">
        <f>IF('別紙様式2-3（６月以降分）'!AQ302="","",'別紙様式2-3（６月以降分）'!AQ302)</f>
        <v/>
      </c>
      <c r="AR302" s="1535" t="str">
        <f>IF('別紙様式2-3（６月以降分）'!AR302="","",'別紙様式2-3（６月以降分）'!AR302)</f>
        <v/>
      </c>
      <c r="AS302" s="1555"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2" t="str">
        <f>IFERROR(VLOOKUP(K302,【参考】数式用!$AJ$2:$AK$24,2,FALSE),"")</f>
        <v/>
      </c>
      <c r="AZ302" s="596"/>
      <c r="BE302" s="440"/>
      <c r="BF302" s="1335" t="str">
        <f>G302</f>
        <v/>
      </c>
      <c r="BG302" s="1335"/>
      <c r="BH302" s="1335"/>
    </row>
    <row r="303" spans="1:60" ht="15" customHeight="1">
      <c r="A303" s="1314"/>
      <c r="B303" s="1301"/>
      <c r="C303" s="1302"/>
      <c r="D303" s="1302"/>
      <c r="E303" s="1302"/>
      <c r="F303" s="1303"/>
      <c r="G303" s="1268"/>
      <c r="H303" s="1268"/>
      <c r="I303" s="1268"/>
      <c r="J303" s="1423"/>
      <c r="K303" s="1268"/>
      <c r="L303" s="1454"/>
      <c r="M303" s="1456"/>
      <c r="N303" s="1399" t="str">
        <f>IF('別紙様式2-2（４・５月分）'!Q231="","",'別紙様式2-2（４・５月分）'!Q231)</f>
        <v/>
      </c>
      <c r="O303" s="1426"/>
      <c r="P303" s="1432"/>
      <c r="Q303" s="1433"/>
      <c r="R303" s="1434"/>
      <c r="S303" s="1436"/>
      <c r="T303" s="1438"/>
      <c r="U303" s="1573"/>
      <c r="V303" s="1442"/>
      <c r="W303" s="1444"/>
      <c r="X303" s="1571"/>
      <c r="Y303" s="1380"/>
      <c r="Z303" s="1571"/>
      <c r="AA303" s="1380"/>
      <c r="AB303" s="1571"/>
      <c r="AC303" s="1380"/>
      <c r="AD303" s="1571"/>
      <c r="AE303" s="1380"/>
      <c r="AF303" s="1380"/>
      <c r="AG303" s="1380"/>
      <c r="AH303" s="1382"/>
      <c r="AI303" s="1384"/>
      <c r="AJ303" s="1565"/>
      <c r="AK303" s="1567"/>
      <c r="AL303" s="1569"/>
      <c r="AM303" s="1560"/>
      <c r="AN303" s="1562"/>
      <c r="AO303" s="1396"/>
      <c r="AP303" s="1563"/>
      <c r="AQ303" s="1396"/>
      <c r="AR303" s="1536"/>
      <c r="AS303" s="1556"/>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23"/>
      <c r="K304" s="1268"/>
      <c r="L304" s="1454"/>
      <c r="M304" s="1456"/>
      <c r="N304" s="1400"/>
      <c r="O304" s="1427"/>
      <c r="P304" s="1401" t="s">
        <v>2196</v>
      </c>
      <c r="Q304" s="1460" t="str">
        <f>IFERROR(VLOOKUP('別紙様式2-2（４・５月分）'!AR230,【参考】数式用!$AT$5:$AV$22,3,FALSE),"")</f>
        <v/>
      </c>
      <c r="R304" s="1405" t="s">
        <v>2207</v>
      </c>
      <c r="S304" s="1445" t="str">
        <f>IFERROR(VLOOKUP(K302,【参考】数式用!$A$5:$AB$27,MATCH(Q304,【参考】数式用!$B$4:$AB$4,0)+1,0),"")</f>
        <v/>
      </c>
      <c r="T304" s="1409" t="s">
        <v>2285</v>
      </c>
      <c r="U304" s="1557"/>
      <c r="V304" s="1413" t="str">
        <f>IFERROR(VLOOKUP(K302,【参考】数式用!$A$5:$AB$27,MATCH(U304,【参考】数式用!$B$4:$AB$4,0)+1,0),"")</f>
        <v/>
      </c>
      <c r="W304" s="1415" t="s">
        <v>19</v>
      </c>
      <c r="X304" s="1553"/>
      <c r="Y304" s="1365" t="s">
        <v>10</v>
      </c>
      <c r="Z304" s="1553"/>
      <c r="AA304" s="1365" t="s">
        <v>45</v>
      </c>
      <c r="AB304" s="1553"/>
      <c r="AC304" s="1365" t="s">
        <v>10</v>
      </c>
      <c r="AD304" s="1553"/>
      <c r="AE304" s="1365" t="s">
        <v>2188</v>
      </c>
      <c r="AF304" s="1365" t="s">
        <v>24</v>
      </c>
      <c r="AG304" s="1365" t="str">
        <f>IF(X304&gt;=1,(AB304*12+AD304)-(X304*12+Z304)+1,"")</f>
        <v/>
      </c>
      <c r="AH304" s="1367" t="s">
        <v>38</v>
      </c>
      <c r="AI304" s="1489" t="str">
        <f t="shared" ref="AI304" si="283">IFERROR(ROUNDDOWN(ROUND(L302*V304,0)*M302,0)*AG304,"")</f>
        <v/>
      </c>
      <c r="AJ304" s="1547" t="str">
        <f>IFERROR(ROUNDDOWN(ROUND((L302*(V304-AX302)),0)*M302,0)*AG304,"")</f>
        <v/>
      </c>
      <c r="AK304" s="1373"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9"/>
      <c r="AP304" s="1545"/>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5"/>
      <c r="B305" s="1419"/>
      <c r="C305" s="1420"/>
      <c r="D305" s="1420"/>
      <c r="E305" s="1420"/>
      <c r="F305" s="1421"/>
      <c r="G305" s="1269"/>
      <c r="H305" s="1269"/>
      <c r="I305" s="1269"/>
      <c r="J305" s="1424"/>
      <c r="K305" s="1269"/>
      <c r="L305" s="1455"/>
      <c r="M305" s="1457"/>
      <c r="N305" s="662" t="str">
        <f>IF('別紙様式2-2（４・５月分）'!Q232="","",'別紙様式2-2（４・５月分）'!Q232)</f>
        <v/>
      </c>
      <c r="O305" s="1428"/>
      <c r="P305" s="1402"/>
      <c r="Q305" s="1461"/>
      <c r="R305" s="1406"/>
      <c r="S305" s="1408"/>
      <c r="T305" s="1410"/>
      <c r="U305" s="1558"/>
      <c r="V305" s="1414"/>
      <c r="W305" s="1416"/>
      <c r="X305" s="1554"/>
      <c r="Y305" s="1366"/>
      <c r="Z305" s="1554"/>
      <c r="AA305" s="1366"/>
      <c r="AB305" s="1554"/>
      <c r="AC305" s="1366"/>
      <c r="AD305" s="1554"/>
      <c r="AE305" s="1366"/>
      <c r="AF305" s="1366"/>
      <c r="AG305" s="1366"/>
      <c r="AH305" s="1368"/>
      <c r="AI305" s="1490"/>
      <c r="AJ305" s="1548"/>
      <c r="AK305" s="1374"/>
      <c r="AL305" s="1550"/>
      <c r="AM305" s="1552"/>
      <c r="AN305" s="1544"/>
      <c r="AO305" s="1530"/>
      <c r="AP305" s="1546"/>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2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25" t="str">
        <f>IF(SUM('別紙様式2-2（４・５月分）'!R233:R235)=0,"",SUM('別紙様式2-2（４・５月分）'!R233:R235))</f>
        <v/>
      </c>
      <c r="P306" s="1429" t="str">
        <f>IFERROR(VLOOKUP('別紙様式2-2（４・５月分）'!AR233,【参考】数式用!$AT$5:$AU$22,2,FALSE),"")</f>
        <v/>
      </c>
      <c r="Q306" s="1430"/>
      <c r="R306" s="1431"/>
      <c r="S306" s="1435" t="str">
        <f>IFERROR(VLOOKUP(K306,【参考】数式用!$A$5:$AB$27,MATCH(P306,【参考】数式用!$B$4:$AB$4,0)+1,0),"")</f>
        <v/>
      </c>
      <c r="T306" s="1437" t="s">
        <v>2275</v>
      </c>
      <c r="U306" s="1572" t="str">
        <f>IF('別紙様式2-3（６月以降分）'!U306="","",'別紙様式2-3（６月以降分）'!U306)</f>
        <v/>
      </c>
      <c r="V306" s="1441" t="str">
        <f>IFERROR(VLOOKUP(K306,【参考】数式用!$A$5:$AB$27,MATCH(U306,【参考】数式用!$B$4:$AB$4,0)+1,0),"")</f>
        <v/>
      </c>
      <c r="W306" s="1443" t="s">
        <v>19</v>
      </c>
      <c r="X306" s="1570">
        <f>'別紙様式2-3（６月以降分）'!X306</f>
        <v>6</v>
      </c>
      <c r="Y306" s="1379" t="s">
        <v>10</v>
      </c>
      <c r="Z306" s="1570">
        <f>'別紙様式2-3（６月以降分）'!Z306</f>
        <v>6</v>
      </c>
      <c r="AA306" s="1379" t="s">
        <v>45</v>
      </c>
      <c r="AB306" s="1570">
        <f>'別紙様式2-3（６月以降分）'!AB306</f>
        <v>7</v>
      </c>
      <c r="AC306" s="1379" t="s">
        <v>10</v>
      </c>
      <c r="AD306" s="1570">
        <f>'別紙様式2-3（６月以降分）'!AD306</f>
        <v>3</v>
      </c>
      <c r="AE306" s="1379" t="s">
        <v>2188</v>
      </c>
      <c r="AF306" s="1379" t="s">
        <v>24</v>
      </c>
      <c r="AG306" s="1379">
        <f>IF(X306&gt;=1,(AB306*12+AD306)-(X306*12+Z306)+1,"")</f>
        <v>10</v>
      </c>
      <c r="AH306" s="1381" t="s">
        <v>38</v>
      </c>
      <c r="AI306" s="1383" t="str">
        <f>'別紙様式2-3（６月以降分）'!AI306</f>
        <v/>
      </c>
      <c r="AJ306" s="1564" t="str">
        <f>'別紙様式2-3（６月以降分）'!AJ306</f>
        <v/>
      </c>
      <c r="AK306" s="1566">
        <f>'別紙様式2-3（６月以降分）'!AK306</f>
        <v>0</v>
      </c>
      <c r="AL306" s="1568" t="str">
        <f>IF('別紙様式2-3（６月以降分）'!AL306="","",'別紙様式2-3（６月以降分）'!AL306)</f>
        <v/>
      </c>
      <c r="AM306" s="1559">
        <f>'別紙様式2-3（６月以降分）'!AM306</f>
        <v>0</v>
      </c>
      <c r="AN306" s="1561" t="str">
        <f>IF('別紙様式2-3（６月以降分）'!AN306="","",'別紙様式2-3（６月以降分）'!AN306)</f>
        <v/>
      </c>
      <c r="AO306" s="1395" t="str">
        <f>IF('別紙様式2-3（６月以降分）'!AO306="","",'別紙様式2-3（６月以降分）'!AO306)</f>
        <v/>
      </c>
      <c r="AP306" s="1359" t="str">
        <f>IF('別紙様式2-3（６月以降分）'!AP306="","",'別紙様式2-3（６月以降分）'!AP306)</f>
        <v/>
      </c>
      <c r="AQ306" s="1395" t="str">
        <f>IF('別紙様式2-3（６月以降分）'!AQ306="","",'別紙様式2-3（６月以降分）'!AQ306)</f>
        <v/>
      </c>
      <c r="AR306" s="1535" t="str">
        <f>IF('別紙様式2-3（６月以降分）'!AR306="","",'別紙様式2-3（６月以降分）'!AR306)</f>
        <v/>
      </c>
      <c r="AS306" s="1555"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4"/>
      <c r="B307" s="1301"/>
      <c r="C307" s="1302"/>
      <c r="D307" s="1302"/>
      <c r="E307" s="1302"/>
      <c r="F307" s="1303"/>
      <c r="G307" s="1268"/>
      <c r="H307" s="1268"/>
      <c r="I307" s="1268"/>
      <c r="J307" s="1423"/>
      <c r="K307" s="1268"/>
      <c r="L307" s="1454"/>
      <c r="M307" s="1456"/>
      <c r="N307" s="1399" t="str">
        <f>IF('別紙様式2-2（４・５月分）'!Q234="","",'別紙様式2-2（４・５月分）'!Q234)</f>
        <v/>
      </c>
      <c r="O307" s="1426"/>
      <c r="P307" s="1432"/>
      <c r="Q307" s="1433"/>
      <c r="R307" s="1434"/>
      <c r="S307" s="1436"/>
      <c r="T307" s="1438"/>
      <c r="U307" s="1573"/>
      <c r="V307" s="1442"/>
      <c r="W307" s="1444"/>
      <c r="X307" s="1571"/>
      <c r="Y307" s="1380"/>
      <c r="Z307" s="1571"/>
      <c r="AA307" s="1380"/>
      <c r="AB307" s="1571"/>
      <c r="AC307" s="1380"/>
      <c r="AD307" s="1571"/>
      <c r="AE307" s="1380"/>
      <c r="AF307" s="1380"/>
      <c r="AG307" s="1380"/>
      <c r="AH307" s="1382"/>
      <c r="AI307" s="1384"/>
      <c r="AJ307" s="1565"/>
      <c r="AK307" s="1567"/>
      <c r="AL307" s="1569"/>
      <c r="AM307" s="1560"/>
      <c r="AN307" s="1562"/>
      <c r="AO307" s="1396"/>
      <c r="AP307" s="1563"/>
      <c r="AQ307" s="1396"/>
      <c r="AR307" s="1536"/>
      <c r="AS307" s="1556"/>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23"/>
      <c r="K308" s="1268"/>
      <c r="L308" s="1454"/>
      <c r="M308" s="1456"/>
      <c r="N308" s="1400"/>
      <c r="O308" s="1427"/>
      <c r="P308" s="1401" t="s">
        <v>2196</v>
      </c>
      <c r="Q308" s="1460" t="str">
        <f>IFERROR(VLOOKUP('別紙様式2-2（４・５月分）'!AR233,【参考】数式用!$AT$5:$AV$22,3,FALSE),"")</f>
        <v/>
      </c>
      <c r="R308" s="1405" t="s">
        <v>2207</v>
      </c>
      <c r="S308" s="1445" t="str">
        <f>IFERROR(VLOOKUP(K306,【参考】数式用!$A$5:$AB$27,MATCH(Q308,【参考】数式用!$B$4:$AB$4,0)+1,0),"")</f>
        <v/>
      </c>
      <c r="T308" s="1409" t="s">
        <v>2285</v>
      </c>
      <c r="U308" s="1557"/>
      <c r="V308" s="1413" t="str">
        <f>IFERROR(VLOOKUP(K306,【参考】数式用!$A$5:$AB$27,MATCH(U308,【参考】数式用!$B$4:$AB$4,0)+1,0),"")</f>
        <v/>
      </c>
      <c r="W308" s="1415" t="s">
        <v>19</v>
      </c>
      <c r="X308" s="1553"/>
      <c r="Y308" s="1365" t="s">
        <v>10</v>
      </c>
      <c r="Z308" s="1553"/>
      <c r="AA308" s="1365" t="s">
        <v>45</v>
      </c>
      <c r="AB308" s="1553"/>
      <c r="AC308" s="1365" t="s">
        <v>10</v>
      </c>
      <c r="AD308" s="1553"/>
      <c r="AE308" s="1365" t="s">
        <v>2188</v>
      </c>
      <c r="AF308" s="1365" t="s">
        <v>24</v>
      </c>
      <c r="AG308" s="1365" t="str">
        <f>IF(X308&gt;=1,(AB308*12+AD308)-(X308*12+Z308)+1,"")</f>
        <v/>
      </c>
      <c r="AH308" s="1367" t="s">
        <v>38</v>
      </c>
      <c r="AI308" s="1489" t="str">
        <f t="shared" ref="AI308" si="287">IFERROR(ROUNDDOWN(ROUND(L306*V308,0)*M306,0)*AG308,"")</f>
        <v/>
      </c>
      <c r="AJ308" s="1547" t="str">
        <f>IFERROR(ROUNDDOWN(ROUND((L306*(V308-AX306)),0)*M306,0)*AG308,"")</f>
        <v/>
      </c>
      <c r="AK308" s="1373"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9"/>
      <c r="AP308" s="1545"/>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5"/>
      <c r="B309" s="1419"/>
      <c r="C309" s="1420"/>
      <c r="D309" s="1420"/>
      <c r="E309" s="1420"/>
      <c r="F309" s="1421"/>
      <c r="G309" s="1269"/>
      <c r="H309" s="1269"/>
      <c r="I309" s="1269"/>
      <c r="J309" s="1424"/>
      <c r="K309" s="1269"/>
      <c r="L309" s="1455"/>
      <c r="M309" s="1457"/>
      <c r="N309" s="662" t="str">
        <f>IF('別紙様式2-2（４・５月分）'!Q235="","",'別紙様式2-2（４・５月分）'!Q235)</f>
        <v/>
      </c>
      <c r="O309" s="1428"/>
      <c r="P309" s="1402"/>
      <c r="Q309" s="1461"/>
      <c r="R309" s="1406"/>
      <c r="S309" s="1408"/>
      <c r="T309" s="1410"/>
      <c r="U309" s="1558"/>
      <c r="V309" s="1414"/>
      <c r="W309" s="1416"/>
      <c r="X309" s="1554"/>
      <c r="Y309" s="1366"/>
      <c r="Z309" s="1554"/>
      <c r="AA309" s="1366"/>
      <c r="AB309" s="1554"/>
      <c r="AC309" s="1366"/>
      <c r="AD309" s="1554"/>
      <c r="AE309" s="1366"/>
      <c r="AF309" s="1366"/>
      <c r="AG309" s="1366"/>
      <c r="AH309" s="1368"/>
      <c r="AI309" s="1490"/>
      <c r="AJ309" s="1548"/>
      <c r="AK309" s="1374"/>
      <c r="AL309" s="1550"/>
      <c r="AM309" s="1552"/>
      <c r="AN309" s="1544"/>
      <c r="AO309" s="1530"/>
      <c r="AP309" s="1546"/>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3">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2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25" t="str">
        <f>IF(SUM('別紙様式2-2（４・５月分）'!R236:R238)=0,"",SUM('別紙様式2-2（４・５月分）'!R236:R238))</f>
        <v/>
      </c>
      <c r="P310" s="1429" t="str">
        <f>IFERROR(VLOOKUP('別紙様式2-2（４・５月分）'!AR236,【参考】数式用!$AT$5:$AU$22,2,FALSE),"")</f>
        <v/>
      </c>
      <c r="Q310" s="1430"/>
      <c r="R310" s="1431"/>
      <c r="S310" s="1435" t="str">
        <f>IFERROR(VLOOKUP(K310,【参考】数式用!$A$5:$AB$27,MATCH(P310,【参考】数式用!$B$4:$AB$4,0)+1,0),"")</f>
        <v/>
      </c>
      <c r="T310" s="1437" t="s">
        <v>2275</v>
      </c>
      <c r="U310" s="1572" t="str">
        <f>IF('別紙様式2-3（６月以降分）'!U310="","",'別紙様式2-3（６月以降分）'!U310)</f>
        <v/>
      </c>
      <c r="V310" s="1441" t="str">
        <f>IFERROR(VLOOKUP(K310,【参考】数式用!$A$5:$AB$27,MATCH(U310,【参考】数式用!$B$4:$AB$4,0)+1,0),"")</f>
        <v/>
      </c>
      <c r="W310" s="1443" t="s">
        <v>19</v>
      </c>
      <c r="X310" s="1570">
        <f>'別紙様式2-3（６月以降分）'!X310</f>
        <v>6</v>
      </c>
      <c r="Y310" s="1379" t="s">
        <v>10</v>
      </c>
      <c r="Z310" s="1570">
        <f>'別紙様式2-3（６月以降分）'!Z310</f>
        <v>6</v>
      </c>
      <c r="AA310" s="1379" t="s">
        <v>45</v>
      </c>
      <c r="AB310" s="1570">
        <f>'別紙様式2-3（６月以降分）'!AB310</f>
        <v>7</v>
      </c>
      <c r="AC310" s="1379" t="s">
        <v>10</v>
      </c>
      <c r="AD310" s="1570">
        <f>'別紙様式2-3（６月以降分）'!AD310</f>
        <v>3</v>
      </c>
      <c r="AE310" s="1379" t="s">
        <v>2188</v>
      </c>
      <c r="AF310" s="1379" t="s">
        <v>24</v>
      </c>
      <c r="AG310" s="1379">
        <f>IF(X310&gt;=1,(AB310*12+AD310)-(X310*12+Z310)+1,"")</f>
        <v>10</v>
      </c>
      <c r="AH310" s="1381" t="s">
        <v>38</v>
      </c>
      <c r="AI310" s="1383" t="str">
        <f>'別紙様式2-3（６月以降分）'!AI310</f>
        <v/>
      </c>
      <c r="AJ310" s="1564" t="str">
        <f>'別紙様式2-3（６月以降分）'!AJ310</f>
        <v/>
      </c>
      <c r="AK310" s="1566">
        <f>'別紙様式2-3（６月以降分）'!AK310</f>
        <v>0</v>
      </c>
      <c r="AL310" s="1568" t="str">
        <f>IF('別紙様式2-3（６月以降分）'!AL310="","",'別紙様式2-3（６月以降分）'!AL310)</f>
        <v/>
      </c>
      <c r="AM310" s="1559">
        <f>'別紙様式2-3（６月以降分）'!AM310</f>
        <v>0</v>
      </c>
      <c r="AN310" s="1561" t="str">
        <f>IF('別紙様式2-3（６月以降分）'!AN310="","",'別紙様式2-3（６月以降分）'!AN310)</f>
        <v/>
      </c>
      <c r="AO310" s="1395" t="str">
        <f>IF('別紙様式2-3（６月以降分）'!AO310="","",'別紙様式2-3（６月以降分）'!AO310)</f>
        <v/>
      </c>
      <c r="AP310" s="1359" t="str">
        <f>IF('別紙様式2-3（６月以降分）'!AP310="","",'別紙様式2-3（６月以降分）'!AP310)</f>
        <v/>
      </c>
      <c r="AQ310" s="1395" t="str">
        <f>IF('別紙様式2-3（６月以降分）'!AQ310="","",'別紙様式2-3（６月以降分）'!AQ310)</f>
        <v/>
      </c>
      <c r="AR310" s="1535" t="str">
        <f>IF('別紙様式2-3（６月以降分）'!AR310="","",'別紙様式2-3（６月以降分）'!AR310)</f>
        <v/>
      </c>
      <c r="AS310" s="1555"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2" t="str">
        <f>IFERROR(VLOOKUP(K310,【参考】数式用!$AJ$2:$AK$24,2,FALSE),"")</f>
        <v/>
      </c>
      <c r="AZ310" s="596"/>
      <c r="BE310" s="440"/>
      <c r="BF310" s="1335" t="str">
        <f>G310</f>
        <v/>
      </c>
      <c r="BG310" s="1335"/>
      <c r="BH310" s="1335"/>
    </row>
    <row r="311" spans="1:60" ht="15" customHeight="1">
      <c r="A311" s="1314"/>
      <c r="B311" s="1301"/>
      <c r="C311" s="1302"/>
      <c r="D311" s="1302"/>
      <c r="E311" s="1302"/>
      <c r="F311" s="1303"/>
      <c r="G311" s="1268"/>
      <c r="H311" s="1268"/>
      <c r="I311" s="1268"/>
      <c r="J311" s="1423"/>
      <c r="K311" s="1268"/>
      <c r="L311" s="1454"/>
      <c r="M311" s="1463"/>
      <c r="N311" s="1399" t="str">
        <f>IF('別紙様式2-2（４・５月分）'!Q237="","",'別紙様式2-2（４・５月分）'!Q237)</f>
        <v/>
      </c>
      <c r="O311" s="1426"/>
      <c r="P311" s="1432"/>
      <c r="Q311" s="1433"/>
      <c r="R311" s="1434"/>
      <c r="S311" s="1436"/>
      <c r="T311" s="1438"/>
      <c r="U311" s="1573"/>
      <c r="V311" s="1442"/>
      <c r="W311" s="1444"/>
      <c r="X311" s="1571"/>
      <c r="Y311" s="1380"/>
      <c r="Z311" s="1571"/>
      <c r="AA311" s="1380"/>
      <c r="AB311" s="1571"/>
      <c r="AC311" s="1380"/>
      <c r="AD311" s="1571"/>
      <c r="AE311" s="1380"/>
      <c r="AF311" s="1380"/>
      <c r="AG311" s="1380"/>
      <c r="AH311" s="1382"/>
      <c r="AI311" s="1384"/>
      <c r="AJ311" s="1565"/>
      <c r="AK311" s="1567"/>
      <c r="AL311" s="1569"/>
      <c r="AM311" s="1560"/>
      <c r="AN311" s="1562"/>
      <c r="AO311" s="1396"/>
      <c r="AP311" s="1563"/>
      <c r="AQ311" s="1396"/>
      <c r="AR311" s="1536"/>
      <c r="AS311" s="1556"/>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23"/>
      <c r="K312" s="1268"/>
      <c r="L312" s="1454"/>
      <c r="M312" s="1463"/>
      <c r="N312" s="1400"/>
      <c r="O312" s="1427"/>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57"/>
      <c r="V312" s="1413" t="str">
        <f>IFERROR(VLOOKUP(K310,【参考】数式用!$A$5:$AB$27,MATCH(U312,【参考】数式用!$B$4:$AB$4,0)+1,0),"")</f>
        <v/>
      </c>
      <c r="W312" s="1415" t="s">
        <v>19</v>
      </c>
      <c r="X312" s="1553"/>
      <c r="Y312" s="1365" t="s">
        <v>10</v>
      </c>
      <c r="Z312" s="1553"/>
      <c r="AA312" s="1365" t="s">
        <v>45</v>
      </c>
      <c r="AB312" s="1553"/>
      <c r="AC312" s="1365" t="s">
        <v>10</v>
      </c>
      <c r="AD312" s="1553"/>
      <c r="AE312" s="1365" t="s">
        <v>2188</v>
      </c>
      <c r="AF312" s="1365" t="s">
        <v>24</v>
      </c>
      <c r="AG312" s="1365" t="str">
        <f>IF(X312&gt;=1,(AB312*12+AD312)-(X312*12+Z312)+1,"")</f>
        <v/>
      </c>
      <c r="AH312" s="1367" t="s">
        <v>38</v>
      </c>
      <c r="AI312" s="1489" t="str">
        <f t="shared" ref="AI312" si="291">IFERROR(ROUNDDOWN(ROUND(L310*V312,0)*M310,0)*AG312,"")</f>
        <v/>
      </c>
      <c r="AJ312" s="1547" t="str">
        <f>IFERROR(ROUNDDOWN(ROUND((L310*(V312-AX310)),0)*M310,0)*AG312,"")</f>
        <v/>
      </c>
      <c r="AK312" s="1373"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9"/>
      <c r="AP312" s="1545"/>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5"/>
      <c r="B313" s="1419"/>
      <c r="C313" s="1420"/>
      <c r="D313" s="1420"/>
      <c r="E313" s="1420"/>
      <c r="F313" s="1421"/>
      <c r="G313" s="1269"/>
      <c r="H313" s="1269"/>
      <c r="I313" s="1269"/>
      <c r="J313" s="1424"/>
      <c r="K313" s="1269"/>
      <c r="L313" s="1455"/>
      <c r="M313" s="1464"/>
      <c r="N313" s="662" t="str">
        <f>IF('別紙様式2-2（４・５月分）'!Q238="","",'別紙様式2-2（４・５月分）'!Q238)</f>
        <v/>
      </c>
      <c r="O313" s="1428"/>
      <c r="P313" s="1402"/>
      <c r="Q313" s="1461"/>
      <c r="R313" s="1406"/>
      <c r="S313" s="1408"/>
      <c r="T313" s="1410"/>
      <c r="U313" s="1558"/>
      <c r="V313" s="1414"/>
      <c r="W313" s="1416"/>
      <c r="X313" s="1554"/>
      <c r="Y313" s="1366"/>
      <c r="Z313" s="1554"/>
      <c r="AA313" s="1366"/>
      <c r="AB313" s="1554"/>
      <c r="AC313" s="1366"/>
      <c r="AD313" s="1554"/>
      <c r="AE313" s="1366"/>
      <c r="AF313" s="1366"/>
      <c r="AG313" s="1366"/>
      <c r="AH313" s="1368"/>
      <c r="AI313" s="1490"/>
      <c r="AJ313" s="1548"/>
      <c r="AK313" s="1374"/>
      <c r="AL313" s="1550"/>
      <c r="AM313" s="1552"/>
      <c r="AN313" s="1544"/>
      <c r="AO313" s="1530"/>
      <c r="AP313" s="1546"/>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2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25" t="str">
        <f>IF(SUM('別紙様式2-2（４・５月分）'!R239:R241)=0,"",SUM('別紙様式2-2（４・５月分）'!R239:R241))</f>
        <v/>
      </c>
      <c r="P314" s="1429" t="str">
        <f>IFERROR(VLOOKUP('別紙様式2-2（４・５月分）'!AR239,【参考】数式用!$AT$5:$AU$22,2,FALSE),"")</f>
        <v/>
      </c>
      <c r="Q314" s="1430"/>
      <c r="R314" s="1431"/>
      <c r="S314" s="1435" t="str">
        <f>IFERROR(VLOOKUP(K314,【参考】数式用!$A$5:$AB$27,MATCH(P314,【参考】数式用!$B$4:$AB$4,0)+1,0),"")</f>
        <v/>
      </c>
      <c r="T314" s="1437" t="s">
        <v>2275</v>
      </c>
      <c r="U314" s="1572" t="str">
        <f>IF('別紙様式2-3（６月以降分）'!U314="","",'別紙様式2-3（６月以降分）'!U314)</f>
        <v/>
      </c>
      <c r="V314" s="1441" t="str">
        <f>IFERROR(VLOOKUP(K314,【参考】数式用!$A$5:$AB$27,MATCH(U314,【参考】数式用!$B$4:$AB$4,0)+1,0),"")</f>
        <v/>
      </c>
      <c r="W314" s="1443" t="s">
        <v>19</v>
      </c>
      <c r="X314" s="1570">
        <f>'別紙様式2-3（６月以降分）'!X314</f>
        <v>6</v>
      </c>
      <c r="Y314" s="1379" t="s">
        <v>10</v>
      </c>
      <c r="Z314" s="1570">
        <f>'別紙様式2-3（６月以降分）'!Z314</f>
        <v>6</v>
      </c>
      <c r="AA314" s="1379" t="s">
        <v>45</v>
      </c>
      <c r="AB314" s="1570">
        <f>'別紙様式2-3（６月以降分）'!AB314</f>
        <v>7</v>
      </c>
      <c r="AC314" s="1379" t="s">
        <v>10</v>
      </c>
      <c r="AD314" s="1570">
        <f>'別紙様式2-3（６月以降分）'!AD314</f>
        <v>3</v>
      </c>
      <c r="AE314" s="1379" t="s">
        <v>2188</v>
      </c>
      <c r="AF314" s="1379" t="s">
        <v>24</v>
      </c>
      <c r="AG314" s="1379">
        <f>IF(X314&gt;=1,(AB314*12+AD314)-(X314*12+Z314)+1,"")</f>
        <v>10</v>
      </c>
      <c r="AH314" s="1381" t="s">
        <v>38</v>
      </c>
      <c r="AI314" s="1383" t="str">
        <f>'別紙様式2-3（６月以降分）'!AI314</f>
        <v/>
      </c>
      <c r="AJ314" s="1564" t="str">
        <f>'別紙様式2-3（６月以降分）'!AJ314</f>
        <v/>
      </c>
      <c r="AK314" s="1566">
        <f>'別紙様式2-3（６月以降分）'!AK314</f>
        <v>0</v>
      </c>
      <c r="AL314" s="1568" t="str">
        <f>IF('別紙様式2-3（６月以降分）'!AL314="","",'別紙様式2-3（６月以降分）'!AL314)</f>
        <v/>
      </c>
      <c r="AM314" s="1559">
        <f>'別紙様式2-3（６月以降分）'!AM314</f>
        <v>0</v>
      </c>
      <c r="AN314" s="1561" t="str">
        <f>IF('別紙様式2-3（６月以降分）'!AN314="","",'別紙様式2-3（６月以降分）'!AN314)</f>
        <v/>
      </c>
      <c r="AO314" s="1395" t="str">
        <f>IF('別紙様式2-3（６月以降分）'!AO314="","",'別紙様式2-3（６月以降分）'!AO314)</f>
        <v/>
      </c>
      <c r="AP314" s="1359" t="str">
        <f>IF('別紙様式2-3（６月以降分）'!AP314="","",'別紙様式2-3（６月以降分）'!AP314)</f>
        <v/>
      </c>
      <c r="AQ314" s="1395" t="str">
        <f>IF('別紙様式2-3（６月以降分）'!AQ314="","",'別紙様式2-3（６月以降分）'!AQ314)</f>
        <v/>
      </c>
      <c r="AR314" s="1535" t="str">
        <f>IF('別紙様式2-3（６月以降分）'!AR314="","",'別紙様式2-3（６月以降分）'!AR314)</f>
        <v/>
      </c>
      <c r="AS314" s="1555"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4"/>
      <c r="B315" s="1301"/>
      <c r="C315" s="1302"/>
      <c r="D315" s="1302"/>
      <c r="E315" s="1302"/>
      <c r="F315" s="1303"/>
      <c r="G315" s="1268"/>
      <c r="H315" s="1268"/>
      <c r="I315" s="1268"/>
      <c r="J315" s="1423"/>
      <c r="K315" s="1268"/>
      <c r="L315" s="1454"/>
      <c r="M315" s="1456"/>
      <c r="N315" s="1399" t="str">
        <f>IF('別紙様式2-2（４・５月分）'!Q240="","",'別紙様式2-2（４・５月分）'!Q240)</f>
        <v/>
      </c>
      <c r="O315" s="1426"/>
      <c r="P315" s="1432"/>
      <c r="Q315" s="1433"/>
      <c r="R315" s="1434"/>
      <c r="S315" s="1436"/>
      <c r="T315" s="1438"/>
      <c r="U315" s="1573"/>
      <c r="V315" s="1442"/>
      <c r="W315" s="1444"/>
      <c r="X315" s="1571"/>
      <c r="Y315" s="1380"/>
      <c r="Z315" s="1571"/>
      <c r="AA315" s="1380"/>
      <c r="AB315" s="1571"/>
      <c r="AC315" s="1380"/>
      <c r="AD315" s="1571"/>
      <c r="AE315" s="1380"/>
      <c r="AF315" s="1380"/>
      <c r="AG315" s="1380"/>
      <c r="AH315" s="1382"/>
      <c r="AI315" s="1384"/>
      <c r="AJ315" s="1565"/>
      <c r="AK315" s="1567"/>
      <c r="AL315" s="1569"/>
      <c r="AM315" s="1560"/>
      <c r="AN315" s="1562"/>
      <c r="AO315" s="1396"/>
      <c r="AP315" s="1563"/>
      <c r="AQ315" s="1396"/>
      <c r="AR315" s="1536"/>
      <c r="AS315" s="1556"/>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23"/>
      <c r="K316" s="1268"/>
      <c r="L316" s="1454"/>
      <c r="M316" s="1456"/>
      <c r="N316" s="1400"/>
      <c r="O316" s="1427"/>
      <c r="P316" s="1401" t="s">
        <v>2196</v>
      </c>
      <c r="Q316" s="1460" t="str">
        <f>IFERROR(VLOOKUP('別紙様式2-2（４・５月分）'!AR239,【参考】数式用!$AT$5:$AV$22,3,FALSE),"")</f>
        <v/>
      </c>
      <c r="R316" s="1405" t="s">
        <v>2207</v>
      </c>
      <c r="S316" s="1445" t="str">
        <f>IFERROR(VLOOKUP(K314,【参考】数式用!$A$5:$AB$27,MATCH(Q316,【参考】数式用!$B$4:$AB$4,0)+1,0),"")</f>
        <v/>
      </c>
      <c r="T316" s="1409" t="s">
        <v>2285</v>
      </c>
      <c r="U316" s="1557"/>
      <c r="V316" s="1413" t="str">
        <f>IFERROR(VLOOKUP(K314,【参考】数式用!$A$5:$AB$27,MATCH(U316,【参考】数式用!$B$4:$AB$4,0)+1,0),"")</f>
        <v/>
      </c>
      <c r="W316" s="1415" t="s">
        <v>19</v>
      </c>
      <c r="X316" s="1553"/>
      <c r="Y316" s="1365" t="s">
        <v>10</v>
      </c>
      <c r="Z316" s="1553"/>
      <c r="AA316" s="1365" t="s">
        <v>45</v>
      </c>
      <c r="AB316" s="1553"/>
      <c r="AC316" s="1365" t="s">
        <v>10</v>
      </c>
      <c r="AD316" s="1553"/>
      <c r="AE316" s="1365" t="s">
        <v>2188</v>
      </c>
      <c r="AF316" s="1365" t="s">
        <v>24</v>
      </c>
      <c r="AG316" s="1365" t="str">
        <f>IF(X316&gt;=1,(AB316*12+AD316)-(X316*12+Z316)+1,"")</f>
        <v/>
      </c>
      <c r="AH316" s="1367" t="s">
        <v>38</v>
      </c>
      <c r="AI316" s="1489" t="str">
        <f t="shared" ref="AI316" si="295">IFERROR(ROUNDDOWN(ROUND(L314*V316,0)*M314,0)*AG316,"")</f>
        <v/>
      </c>
      <c r="AJ316" s="1547" t="str">
        <f>IFERROR(ROUNDDOWN(ROUND((L314*(V316-AX314)),0)*M314,0)*AG316,"")</f>
        <v/>
      </c>
      <c r="AK316" s="1373"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9"/>
      <c r="AP316" s="1545"/>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5"/>
      <c r="B317" s="1419"/>
      <c r="C317" s="1420"/>
      <c r="D317" s="1420"/>
      <c r="E317" s="1420"/>
      <c r="F317" s="1421"/>
      <c r="G317" s="1269"/>
      <c r="H317" s="1269"/>
      <c r="I317" s="1269"/>
      <c r="J317" s="1424"/>
      <c r="K317" s="1269"/>
      <c r="L317" s="1455"/>
      <c r="M317" s="1457"/>
      <c r="N317" s="662" t="str">
        <f>IF('別紙様式2-2（４・５月分）'!Q241="","",'別紙様式2-2（４・５月分）'!Q241)</f>
        <v/>
      </c>
      <c r="O317" s="1428"/>
      <c r="P317" s="1402"/>
      <c r="Q317" s="1461"/>
      <c r="R317" s="1406"/>
      <c r="S317" s="1408"/>
      <c r="T317" s="1410"/>
      <c r="U317" s="1558"/>
      <c r="V317" s="1414"/>
      <c r="W317" s="1416"/>
      <c r="X317" s="1554"/>
      <c r="Y317" s="1366"/>
      <c r="Z317" s="1554"/>
      <c r="AA317" s="1366"/>
      <c r="AB317" s="1554"/>
      <c r="AC317" s="1366"/>
      <c r="AD317" s="1554"/>
      <c r="AE317" s="1366"/>
      <c r="AF317" s="1366"/>
      <c r="AG317" s="1366"/>
      <c r="AH317" s="1368"/>
      <c r="AI317" s="1490"/>
      <c r="AJ317" s="1548"/>
      <c r="AK317" s="1374"/>
      <c r="AL317" s="1550"/>
      <c r="AM317" s="1552"/>
      <c r="AN317" s="1544"/>
      <c r="AO317" s="1530"/>
      <c r="AP317" s="1546"/>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3">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2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25" t="str">
        <f>IF(SUM('別紙様式2-2（４・５月分）'!R242:R244)=0,"",SUM('別紙様式2-2（４・５月分）'!R242:R244))</f>
        <v/>
      </c>
      <c r="P318" s="1429" t="str">
        <f>IFERROR(VLOOKUP('別紙様式2-2（４・５月分）'!AR242,【参考】数式用!$AT$5:$AU$22,2,FALSE),"")</f>
        <v/>
      </c>
      <c r="Q318" s="1430"/>
      <c r="R318" s="1431"/>
      <c r="S318" s="1435" t="str">
        <f>IFERROR(VLOOKUP(K318,【参考】数式用!$A$5:$AB$27,MATCH(P318,【参考】数式用!$B$4:$AB$4,0)+1,0),"")</f>
        <v/>
      </c>
      <c r="T318" s="1437" t="s">
        <v>2275</v>
      </c>
      <c r="U318" s="1572" t="str">
        <f>IF('別紙様式2-3（６月以降分）'!U318="","",'別紙様式2-3（６月以降分）'!U318)</f>
        <v/>
      </c>
      <c r="V318" s="1441" t="str">
        <f>IFERROR(VLOOKUP(K318,【参考】数式用!$A$5:$AB$27,MATCH(U318,【参考】数式用!$B$4:$AB$4,0)+1,0),"")</f>
        <v/>
      </c>
      <c r="W318" s="1443" t="s">
        <v>19</v>
      </c>
      <c r="X318" s="1570">
        <f>'別紙様式2-3（６月以降分）'!X318</f>
        <v>6</v>
      </c>
      <c r="Y318" s="1379" t="s">
        <v>10</v>
      </c>
      <c r="Z318" s="1570">
        <f>'別紙様式2-3（６月以降分）'!Z318</f>
        <v>6</v>
      </c>
      <c r="AA318" s="1379" t="s">
        <v>45</v>
      </c>
      <c r="AB318" s="1570">
        <f>'別紙様式2-3（６月以降分）'!AB318</f>
        <v>7</v>
      </c>
      <c r="AC318" s="1379" t="s">
        <v>10</v>
      </c>
      <c r="AD318" s="1570">
        <f>'別紙様式2-3（６月以降分）'!AD318</f>
        <v>3</v>
      </c>
      <c r="AE318" s="1379" t="s">
        <v>2188</v>
      </c>
      <c r="AF318" s="1379" t="s">
        <v>24</v>
      </c>
      <c r="AG318" s="1379">
        <f>IF(X318&gt;=1,(AB318*12+AD318)-(X318*12+Z318)+1,"")</f>
        <v>10</v>
      </c>
      <c r="AH318" s="1381" t="s">
        <v>38</v>
      </c>
      <c r="AI318" s="1383" t="str">
        <f>'別紙様式2-3（６月以降分）'!AI318</f>
        <v/>
      </c>
      <c r="AJ318" s="1564" t="str">
        <f>'別紙様式2-3（６月以降分）'!AJ318</f>
        <v/>
      </c>
      <c r="AK318" s="1566">
        <f>'別紙様式2-3（６月以降分）'!AK318</f>
        <v>0</v>
      </c>
      <c r="AL318" s="1568" t="str">
        <f>IF('別紙様式2-3（６月以降分）'!AL318="","",'別紙様式2-3（６月以降分）'!AL318)</f>
        <v/>
      </c>
      <c r="AM318" s="1559">
        <f>'別紙様式2-3（６月以降分）'!AM318</f>
        <v>0</v>
      </c>
      <c r="AN318" s="1561" t="str">
        <f>IF('別紙様式2-3（６月以降分）'!AN318="","",'別紙様式2-3（６月以降分）'!AN318)</f>
        <v/>
      </c>
      <c r="AO318" s="1395" t="str">
        <f>IF('別紙様式2-3（６月以降分）'!AO318="","",'別紙様式2-3（６月以降分）'!AO318)</f>
        <v/>
      </c>
      <c r="AP318" s="1359" t="str">
        <f>IF('別紙様式2-3（６月以降分）'!AP318="","",'別紙様式2-3（６月以降分）'!AP318)</f>
        <v/>
      </c>
      <c r="AQ318" s="1395" t="str">
        <f>IF('別紙様式2-3（６月以降分）'!AQ318="","",'別紙様式2-3（６月以降分）'!AQ318)</f>
        <v/>
      </c>
      <c r="AR318" s="1535" t="str">
        <f>IF('別紙様式2-3（６月以降分）'!AR318="","",'別紙様式2-3（６月以降分）'!AR318)</f>
        <v/>
      </c>
      <c r="AS318" s="1555"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2" t="str">
        <f>IFERROR(VLOOKUP(K318,【参考】数式用!$AJ$2:$AK$24,2,FALSE),"")</f>
        <v/>
      </c>
      <c r="AZ318" s="596"/>
      <c r="BE318" s="440"/>
      <c r="BF318" s="1335" t="str">
        <f>G318</f>
        <v/>
      </c>
      <c r="BG318" s="1335"/>
      <c r="BH318" s="1335"/>
    </row>
    <row r="319" spans="1:60" ht="15" customHeight="1">
      <c r="A319" s="1314"/>
      <c r="B319" s="1301"/>
      <c r="C319" s="1302"/>
      <c r="D319" s="1302"/>
      <c r="E319" s="1302"/>
      <c r="F319" s="1303"/>
      <c r="G319" s="1268"/>
      <c r="H319" s="1268"/>
      <c r="I319" s="1268"/>
      <c r="J319" s="1423"/>
      <c r="K319" s="1268"/>
      <c r="L319" s="1454"/>
      <c r="M319" s="1463"/>
      <c r="N319" s="1399" t="str">
        <f>IF('別紙様式2-2（４・５月分）'!Q243="","",'別紙様式2-2（４・５月分）'!Q243)</f>
        <v/>
      </c>
      <c r="O319" s="1426"/>
      <c r="P319" s="1432"/>
      <c r="Q319" s="1433"/>
      <c r="R319" s="1434"/>
      <c r="S319" s="1436"/>
      <c r="T319" s="1438"/>
      <c r="U319" s="1573"/>
      <c r="V319" s="1442"/>
      <c r="W319" s="1444"/>
      <c r="X319" s="1571"/>
      <c r="Y319" s="1380"/>
      <c r="Z319" s="1571"/>
      <c r="AA319" s="1380"/>
      <c r="AB319" s="1571"/>
      <c r="AC319" s="1380"/>
      <c r="AD319" s="1571"/>
      <c r="AE319" s="1380"/>
      <c r="AF319" s="1380"/>
      <c r="AG319" s="1380"/>
      <c r="AH319" s="1382"/>
      <c r="AI319" s="1384"/>
      <c r="AJ319" s="1565"/>
      <c r="AK319" s="1567"/>
      <c r="AL319" s="1569"/>
      <c r="AM319" s="1560"/>
      <c r="AN319" s="1562"/>
      <c r="AO319" s="1396"/>
      <c r="AP319" s="1563"/>
      <c r="AQ319" s="1396"/>
      <c r="AR319" s="1536"/>
      <c r="AS319" s="1556"/>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23"/>
      <c r="K320" s="1268"/>
      <c r="L320" s="1454"/>
      <c r="M320" s="1463"/>
      <c r="N320" s="1400"/>
      <c r="O320" s="1427"/>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57"/>
      <c r="V320" s="1413" t="str">
        <f>IFERROR(VLOOKUP(K318,【参考】数式用!$A$5:$AB$27,MATCH(U320,【参考】数式用!$B$4:$AB$4,0)+1,0),"")</f>
        <v/>
      </c>
      <c r="W320" s="1415" t="s">
        <v>19</v>
      </c>
      <c r="X320" s="1553"/>
      <c r="Y320" s="1365" t="s">
        <v>10</v>
      </c>
      <c r="Z320" s="1553"/>
      <c r="AA320" s="1365" t="s">
        <v>45</v>
      </c>
      <c r="AB320" s="1553"/>
      <c r="AC320" s="1365" t="s">
        <v>10</v>
      </c>
      <c r="AD320" s="1553"/>
      <c r="AE320" s="1365" t="s">
        <v>2188</v>
      </c>
      <c r="AF320" s="1365" t="s">
        <v>24</v>
      </c>
      <c r="AG320" s="1365" t="str">
        <f>IF(X320&gt;=1,(AB320*12+AD320)-(X320*12+Z320)+1,"")</f>
        <v/>
      </c>
      <c r="AH320" s="1367" t="s">
        <v>38</v>
      </c>
      <c r="AI320" s="1489" t="str">
        <f t="shared" ref="AI320" si="299">IFERROR(ROUNDDOWN(ROUND(L318*V320,0)*M318,0)*AG320,"")</f>
        <v/>
      </c>
      <c r="AJ320" s="1547" t="str">
        <f>IFERROR(ROUNDDOWN(ROUND((L318*(V320-AX318)),0)*M318,0)*AG320,"")</f>
        <v/>
      </c>
      <c r="AK320" s="1373"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9"/>
      <c r="AP320" s="1545"/>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5"/>
      <c r="B321" s="1419"/>
      <c r="C321" s="1420"/>
      <c r="D321" s="1420"/>
      <c r="E321" s="1420"/>
      <c r="F321" s="1421"/>
      <c r="G321" s="1269"/>
      <c r="H321" s="1269"/>
      <c r="I321" s="1269"/>
      <c r="J321" s="1424"/>
      <c r="K321" s="1269"/>
      <c r="L321" s="1455"/>
      <c r="M321" s="1464"/>
      <c r="N321" s="662" t="str">
        <f>IF('別紙様式2-2（４・５月分）'!Q244="","",'別紙様式2-2（４・５月分）'!Q244)</f>
        <v/>
      </c>
      <c r="O321" s="1428"/>
      <c r="P321" s="1402"/>
      <c r="Q321" s="1461"/>
      <c r="R321" s="1406"/>
      <c r="S321" s="1408"/>
      <c r="T321" s="1410"/>
      <c r="U321" s="1558"/>
      <c r="V321" s="1414"/>
      <c r="W321" s="1416"/>
      <c r="X321" s="1554"/>
      <c r="Y321" s="1366"/>
      <c r="Z321" s="1554"/>
      <c r="AA321" s="1366"/>
      <c r="AB321" s="1554"/>
      <c r="AC321" s="1366"/>
      <c r="AD321" s="1554"/>
      <c r="AE321" s="1366"/>
      <c r="AF321" s="1366"/>
      <c r="AG321" s="1366"/>
      <c r="AH321" s="1368"/>
      <c r="AI321" s="1490"/>
      <c r="AJ321" s="1548"/>
      <c r="AK321" s="1374"/>
      <c r="AL321" s="1550"/>
      <c r="AM321" s="1552"/>
      <c r="AN321" s="1544"/>
      <c r="AO321" s="1530"/>
      <c r="AP321" s="1546"/>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2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25" t="str">
        <f>IF(SUM('別紙様式2-2（４・５月分）'!R245:R247)=0,"",SUM('別紙様式2-2（４・５月分）'!R245:R247))</f>
        <v/>
      </c>
      <c r="P322" s="1429" t="str">
        <f>IFERROR(VLOOKUP('別紙様式2-2（４・５月分）'!AR245,【参考】数式用!$AT$5:$AU$22,2,FALSE),"")</f>
        <v/>
      </c>
      <c r="Q322" s="1430"/>
      <c r="R322" s="1431"/>
      <c r="S322" s="1435" t="str">
        <f>IFERROR(VLOOKUP(K322,【参考】数式用!$A$5:$AB$27,MATCH(P322,【参考】数式用!$B$4:$AB$4,0)+1,0),"")</f>
        <v/>
      </c>
      <c r="T322" s="1437" t="s">
        <v>2275</v>
      </c>
      <c r="U322" s="1572" t="str">
        <f>IF('別紙様式2-3（６月以降分）'!U322="","",'別紙様式2-3（６月以降分）'!U322)</f>
        <v/>
      </c>
      <c r="V322" s="1441" t="str">
        <f>IFERROR(VLOOKUP(K322,【参考】数式用!$A$5:$AB$27,MATCH(U322,【参考】数式用!$B$4:$AB$4,0)+1,0),"")</f>
        <v/>
      </c>
      <c r="W322" s="1443" t="s">
        <v>19</v>
      </c>
      <c r="X322" s="1570">
        <f>'別紙様式2-3（６月以降分）'!X322</f>
        <v>6</v>
      </c>
      <c r="Y322" s="1379" t="s">
        <v>10</v>
      </c>
      <c r="Z322" s="1570">
        <f>'別紙様式2-3（６月以降分）'!Z322</f>
        <v>6</v>
      </c>
      <c r="AA322" s="1379" t="s">
        <v>45</v>
      </c>
      <c r="AB322" s="1570">
        <f>'別紙様式2-3（６月以降分）'!AB322</f>
        <v>7</v>
      </c>
      <c r="AC322" s="1379" t="s">
        <v>10</v>
      </c>
      <c r="AD322" s="1570">
        <f>'別紙様式2-3（６月以降分）'!AD322</f>
        <v>3</v>
      </c>
      <c r="AE322" s="1379" t="s">
        <v>2188</v>
      </c>
      <c r="AF322" s="1379" t="s">
        <v>24</v>
      </c>
      <c r="AG322" s="1379">
        <f>IF(X322&gt;=1,(AB322*12+AD322)-(X322*12+Z322)+1,"")</f>
        <v>10</v>
      </c>
      <c r="AH322" s="1381" t="s">
        <v>38</v>
      </c>
      <c r="AI322" s="1383" t="str">
        <f>'別紙様式2-3（６月以降分）'!AI322</f>
        <v/>
      </c>
      <c r="AJ322" s="1564" t="str">
        <f>'別紙様式2-3（６月以降分）'!AJ322</f>
        <v/>
      </c>
      <c r="AK322" s="1566">
        <f>'別紙様式2-3（６月以降分）'!AK322</f>
        <v>0</v>
      </c>
      <c r="AL322" s="1568" t="str">
        <f>IF('別紙様式2-3（６月以降分）'!AL322="","",'別紙様式2-3（６月以降分）'!AL322)</f>
        <v/>
      </c>
      <c r="AM322" s="1559">
        <f>'別紙様式2-3（６月以降分）'!AM322</f>
        <v>0</v>
      </c>
      <c r="AN322" s="1561" t="str">
        <f>IF('別紙様式2-3（６月以降分）'!AN322="","",'別紙様式2-3（６月以降分）'!AN322)</f>
        <v/>
      </c>
      <c r="AO322" s="1395" t="str">
        <f>IF('別紙様式2-3（６月以降分）'!AO322="","",'別紙様式2-3（６月以降分）'!AO322)</f>
        <v/>
      </c>
      <c r="AP322" s="1359" t="str">
        <f>IF('別紙様式2-3（６月以降分）'!AP322="","",'別紙様式2-3（６月以降分）'!AP322)</f>
        <v/>
      </c>
      <c r="AQ322" s="1395" t="str">
        <f>IF('別紙様式2-3（６月以降分）'!AQ322="","",'別紙様式2-3（６月以降分）'!AQ322)</f>
        <v/>
      </c>
      <c r="AR322" s="1535" t="str">
        <f>IF('別紙様式2-3（６月以降分）'!AR322="","",'別紙様式2-3（６月以降分）'!AR322)</f>
        <v/>
      </c>
      <c r="AS322" s="1555"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4"/>
      <c r="B323" s="1301"/>
      <c r="C323" s="1302"/>
      <c r="D323" s="1302"/>
      <c r="E323" s="1302"/>
      <c r="F323" s="1303"/>
      <c r="G323" s="1268"/>
      <c r="H323" s="1268"/>
      <c r="I323" s="1268"/>
      <c r="J323" s="1423"/>
      <c r="K323" s="1268"/>
      <c r="L323" s="1454"/>
      <c r="M323" s="1456"/>
      <c r="N323" s="1399" t="str">
        <f>IF('別紙様式2-2（４・５月分）'!Q246="","",'別紙様式2-2（４・５月分）'!Q246)</f>
        <v/>
      </c>
      <c r="O323" s="1426"/>
      <c r="P323" s="1432"/>
      <c r="Q323" s="1433"/>
      <c r="R323" s="1434"/>
      <c r="S323" s="1436"/>
      <c r="T323" s="1438"/>
      <c r="U323" s="1573"/>
      <c r="V323" s="1442"/>
      <c r="W323" s="1444"/>
      <c r="X323" s="1571"/>
      <c r="Y323" s="1380"/>
      <c r="Z323" s="1571"/>
      <c r="AA323" s="1380"/>
      <c r="AB323" s="1571"/>
      <c r="AC323" s="1380"/>
      <c r="AD323" s="1571"/>
      <c r="AE323" s="1380"/>
      <c r="AF323" s="1380"/>
      <c r="AG323" s="1380"/>
      <c r="AH323" s="1382"/>
      <c r="AI323" s="1384"/>
      <c r="AJ323" s="1565"/>
      <c r="AK323" s="1567"/>
      <c r="AL323" s="1569"/>
      <c r="AM323" s="1560"/>
      <c r="AN323" s="1562"/>
      <c r="AO323" s="1396"/>
      <c r="AP323" s="1563"/>
      <c r="AQ323" s="1396"/>
      <c r="AR323" s="1536"/>
      <c r="AS323" s="1556"/>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23"/>
      <c r="K324" s="1268"/>
      <c r="L324" s="1454"/>
      <c r="M324" s="1456"/>
      <c r="N324" s="1400"/>
      <c r="O324" s="1427"/>
      <c r="P324" s="1401" t="s">
        <v>2196</v>
      </c>
      <c r="Q324" s="1460" t="str">
        <f>IFERROR(VLOOKUP('別紙様式2-2（４・５月分）'!AR245,【参考】数式用!$AT$5:$AV$22,3,FALSE),"")</f>
        <v/>
      </c>
      <c r="R324" s="1405" t="s">
        <v>2207</v>
      </c>
      <c r="S324" s="1445" t="str">
        <f>IFERROR(VLOOKUP(K322,【参考】数式用!$A$5:$AB$27,MATCH(Q324,【参考】数式用!$B$4:$AB$4,0)+1,0),"")</f>
        <v/>
      </c>
      <c r="T324" s="1409" t="s">
        <v>2285</v>
      </c>
      <c r="U324" s="1557"/>
      <c r="V324" s="1413" t="str">
        <f>IFERROR(VLOOKUP(K322,【参考】数式用!$A$5:$AB$27,MATCH(U324,【参考】数式用!$B$4:$AB$4,0)+1,0),"")</f>
        <v/>
      </c>
      <c r="W324" s="1415" t="s">
        <v>19</v>
      </c>
      <c r="X324" s="1553"/>
      <c r="Y324" s="1365" t="s">
        <v>10</v>
      </c>
      <c r="Z324" s="1553"/>
      <c r="AA324" s="1365" t="s">
        <v>45</v>
      </c>
      <c r="AB324" s="1553"/>
      <c r="AC324" s="1365" t="s">
        <v>10</v>
      </c>
      <c r="AD324" s="1553"/>
      <c r="AE324" s="1365" t="s">
        <v>2188</v>
      </c>
      <c r="AF324" s="1365" t="s">
        <v>24</v>
      </c>
      <c r="AG324" s="1365" t="str">
        <f>IF(X324&gt;=1,(AB324*12+AD324)-(X324*12+Z324)+1,"")</f>
        <v/>
      </c>
      <c r="AH324" s="1367" t="s">
        <v>38</v>
      </c>
      <c r="AI324" s="1489" t="str">
        <f t="shared" ref="AI324" si="303">IFERROR(ROUNDDOWN(ROUND(L322*V324,0)*M322,0)*AG324,"")</f>
        <v/>
      </c>
      <c r="AJ324" s="1547" t="str">
        <f>IFERROR(ROUNDDOWN(ROUND((L322*(V324-AX322)),0)*M322,0)*AG324,"")</f>
        <v/>
      </c>
      <c r="AK324" s="1373"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9"/>
      <c r="AP324" s="1545"/>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5"/>
      <c r="B325" s="1419"/>
      <c r="C325" s="1420"/>
      <c r="D325" s="1420"/>
      <c r="E325" s="1420"/>
      <c r="F325" s="1421"/>
      <c r="G325" s="1269"/>
      <c r="H325" s="1269"/>
      <c r="I325" s="1269"/>
      <c r="J325" s="1424"/>
      <c r="K325" s="1269"/>
      <c r="L325" s="1455"/>
      <c r="M325" s="1457"/>
      <c r="N325" s="662" t="str">
        <f>IF('別紙様式2-2（４・５月分）'!Q247="","",'別紙様式2-2（４・５月分）'!Q247)</f>
        <v/>
      </c>
      <c r="O325" s="1428"/>
      <c r="P325" s="1402"/>
      <c r="Q325" s="1461"/>
      <c r="R325" s="1406"/>
      <c r="S325" s="1408"/>
      <c r="T325" s="1410"/>
      <c r="U325" s="1558"/>
      <c r="V325" s="1414"/>
      <c r="W325" s="1416"/>
      <c r="X325" s="1554"/>
      <c r="Y325" s="1366"/>
      <c r="Z325" s="1554"/>
      <c r="AA325" s="1366"/>
      <c r="AB325" s="1554"/>
      <c r="AC325" s="1366"/>
      <c r="AD325" s="1554"/>
      <c r="AE325" s="1366"/>
      <c r="AF325" s="1366"/>
      <c r="AG325" s="1366"/>
      <c r="AH325" s="1368"/>
      <c r="AI325" s="1490"/>
      <c r="AJ325" s="1548"/>
      <c r="AK325" s="1374"/>
      <c r="AL325" s="1550"/>
      <c r="AM325" s="1552"/>
      <c r="AN325" s="1544"/>
      <c r="AO325" s="1530"/>
      <c r="AP325" s="1546"/>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3">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2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25" t="str">
        <f>IF(SUM('別紙様式2-2（４・５月分）'!R248:R250)=0,"",SUM('別紙様式2-2（４・５月分）'!R248:R250))</f>
        <v/>
      </c>
      <c r="P326" s="1429" t="str">
        <f>IFERROR(VLOOKUP('別紙様式2-2（４・５月分）'!AR248,【参考】数式用!$AT$5:$AU$22,2,FALSE),"")</f>
        <v/>
      </c>
      <c r="Q326" s="1430"/>
      <c r="R326" s="1431"/>
      <c r="S326" s="1435" t="str">
        <f>IFERROR(VLOOKUP(K326,【参考】数式用!$A$5:$AB$27,MATCH(P326,【参考】数式用!$B$4:$AB$4,0)+1,0),"")</f>
        <v/>
      </c>
      <c r="T326" s="1437" t="s">
        <v>2275</v>
      </c>
      <c r="U326" s="1572" t="str">
        <f>IF('別紙様式2-3（６月以降分）'!U326="","",'別紙様式2-3（６月以降分）'!U326)</f>
        <v/>
      </c>
      <c r="V326" s="1441" t="str">
        <f>IFERROR(VLOOKUP(K326,【参考】数式用!$A$5:$AB$27,MATCH(U326,【参考】数式用!$B$4:$AB$4,0)+1,0),"")</f>
        <v/>
      </c>
      <c r="W326" s="1443" t="s">
        <v>19</v>
      </c>
      <c r="X326" s="1570">
        <f>'別紙様式2-3（６月以降分）'!X326</f>
        <v>6</v>
      </c>
      <c r="Y326" s="1379" t="s">
        <v>10</v>
      </c>
      <c r="Z326" s="1570">
        <f>'別紙様式2-3（６月以降分）'!Z326</f>
        <v>6</v>
      </c>
      <c r="AA326" s="1379" t="s">
        <v>45</v>
      </c>
      <c r="AB326" s="1570">
        <f>'別紙様式2-3（６月以降分）'!AB326</f>
        <v>7</v>
      </c>
      <c r="AC326" s="1379" t="s">
        <v>10</v>
      </c>
      <c r="AD326" s="1570">
        <f>'別紙様式2-3（６月以降分）'!AD326</f>
        <v>3</v>
      </c>
      <c r="AE326" s="1379" t="s">
        <v>2188</v>
      </c>
      <c r="AF326" s="1379" t="s">
        <v>24</v>
      </c>
      <c r="AG326" s="1379">
        <f>IF(X326&gt;=1,(AB326*12+AD326)-(X326*12+Z326)+1,"")</f>
        <v>10</v>
      </c>
      <c r="AH326" s="1381" t="s">
        <v>38</v>
      </c>
      <c r="AI326" s="1383" t="str">
        <f>'別紙様式2-3（６月以降分）'!AI326</f>
        <v/>
      </c>
      <c r="AJ326" s="1564" t="str">
        <f>'別紙様式2-3（６月以降分）'!AJ326</f>
        <v/>
      </c>
      <c r="AK326" s="1566">
        <f>'別紙様式2-3（６月以降分）'!AK326</f>
        <v>0</v>
      </c>
      <c r="AL326" s="1568" t="str">
        <f>IF('別紙様式2-3（６月以降分）'!AL326="","",'別紙様式2-3（６月以降分）'!AL326)</f>
        <v/>
      </c>
      <c r="AM326" s="1559">
        <f>'別紙様式2-3（６月以降分）'!AM326</f>
        <v>0</v>
      </c>
      <c r="AN326" s="1561" t="str">
        <f>IF('別紙様式2-3（６月以降分）'!AN326="","",'別紙様式2-3（６月以降分）'!AN326)</f>
        <v/>
      </c>
      <c r="AO326" s="1395" t="str">
        <f>IF('別紙様式2-3（６月以降分）'!AO326="","",'別紙様式2-3（６月以降分）'!AO326)</f>
        <v/>
      </c>
      <c r="AP326" s="1359" t="str">
        <f>IF('別紙様式2-3（６月以降分）'!AP326="","",'別紙様式2-3（６月以降分）'!AP326)</f>
        <v/>
      </c>
      <c r="AQ326" s="1395" t="str">
        <f>IF('別紙様式2-3（６月以降分）'!AQ326="","",'別紙様式2-3（６月以降分）'!AQ326)</f>
        <v/>
      </c>
      <c r="AR326" s="1535" t="str">
        <f>IF('別紙様式2-3（６月以降分）'!AR326="","",'別紙様式2-3（６月以降分）'!AR326)</f>
        <v/>
      </c>
      <c r="AS326" s="1555"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2" t="str">
        <f>IFERROR(VLOOKUP(K326,【参考】数式用!$AJ$2:$AK$24,2,FALSE),"")</f>
        <v/>
      </c>
      <c r="AZ326" s="596"/>
      <c r="BE326" s="440"/>
      <c r="BF326" s="1335" t="str">
        <f>G326</f>
        <v/>
      </c>
      <c r="BG326" s="1335"/>
      <c r="BH326" s="1335"/>
    </row>
    <row r="327" spans="1:60" ht="15" customHeight="1">
      <c r="A327" s="1314"/>
      <c r="B327" s="1301"/>
      <c r="C327" s="1302"/>
      <c r="D327" s="1302"/>
      <c r="E327" s="1302"/>
      <c r="F327" s="1303"/>
      <c r="G327" s="1268"/>
      <c r="H327" s="1268"/>
      <c r="I327" s="1268"/>
      <c r="J327" s="1423"/>
      <c r="K327" s="1268"/>
      <c r="L327" s="1454"/>
      <c r="M327" s="1463"/>
      <c r="N327" s="1399" t="str">
        <f>IF('別紙様式2-2（４・５月分）'!Q249="","",'別紙様式2-2（４・５月分）'!Q249)</f>
        <v/>
      </c>
      <c r="O327" s="1426"/>
      <c r="P327" s="1432"/>
      <c r="Q327" s="1433"/>
      <c r="R327" s="1434"/>
      <c r="S327" s="1436"/>
      <c r="T327" s="1438"/>
      <c r="U327" s="1573"/>
      <c r="V327" s="1442"/>
      <c r="W327" s="1444"/>
      <c r="X327" s="1571"/>
      <c r="Y327" s="1380"/>
      <c r="Z327" s="1571"/>
      <c r="AA327" s="1380"/>
      <c r="AB327" s="1571"/>
      <c r="AC327" s="1380"/>
      <c r="AD327" s="1571"/>
      <c r="AE327" s="1380"/>
      <c r="AF327" s="1380"/>
      <c r="AG327" s="1380"/>
      <c r="AH327" s="1382"/>
      <c r="AI327" s="1384"/>
      <c r="AJ327" s="1565"/>
      <c r="AK327" s="1567"/>
      <c r="AL327" s="1569"/>
      <c r="AM327" s="1560"/>
      <c r="AN327" s="1562"/>
      <c r="AO327" s="1396"/>
      <c r="AP327" s="1563"/>
      <c r="AQ327" s="1396"/>
      <c r="AR327" s="1536"/>
      <c r="AS327" s="1556"/>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23"/>
      <c r="K328" s="1268"/>
      <c r="L328" s="1454"/>
      <c r="M328" s="1463"/>
      <c r="N328" s="1400"/>
      <c r="O328" s="1427"/>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57"/>
      <c r="V328" s="1413" t="str">
        <f>IFERROR(VLOOKUP(K326,【参考】数式用!$A$5:$AB$27,MATCH(U328,【参考】数式用!$B$4:$AB$4,0)+1,0),"")</f>
        <v/>
      </c>
      <c r="W328" s="1415" t="s">
        <v>19</v>
      </c>
      <c r="X328" s="1553"/>
      <c r="Y328" s="1365" t="s">
        <v>10</v>
      </c>
      <c r="Z328" s="1553"/>
      <c r="AA328" s="1365" t="s">
        <v>45</v>
      </c>
      <c r="AB328" s="1553"/>
      <c r="AC328" s="1365" t="s">
        <v>10</v>
      </c>
      <c r="AD328" s="1553"/>
      <c r="AE328" s="1365" t="s">
        <v>2188</v>
      </c>
      <c r="AF328" s="1365" t="s">
        <v>24</v>
      </c>
      <c r="AG328" s="1365" t="str">
        <f>IF(X328&gt;=1,(AB328*12+AD328)-(X328*12+Z328)+1,"")</f>
        <v/>
      </c>
      <c r="AH328" s="1367" t="s">
        <v>38</v>
      </c>
      <c r="AI328" s="1489" t="str">
        <f t="shared" ref="AI328" si="307">IFERROR(ROUNDDOWN(ROUND(L326*V328,0)*M326,0)*AG328,"")</f>
        <v/>
      </c>
      <c r="AJ328" s="1547" t="str">
        <f>IFERROR(ROUNDDOWN(ROUND((L326*(V328-AX326)),0)*M326,0)*AG328,"")</f>
        <v/>
      </c>
      <c r="AK328" s="1373"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9"/>
      <c r="AP328" s="1545"/>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5"/>
      <c r="B329" s="1419"/>
      <c r="C329" s="1420"/>
      <c r="D329" s="1420"/>
      <c r="E329" s="1420"/>
      <c r="F329" s="1421"/>
      <c r="G329" s="1269"/>
      <c r="H329" s="1269"/>
      <c r="I329" s="1269"/>
      <c r="J329" s="1424"/>
      <c r="K329" s="1269"/>
      <c r="L329" s="1455"/>
      <c r="M329" s="1464"/>
      <c r="N329" s="662" t="str">
        <f>IF('別紙様式2-2（４・５月分）'!Q250="","",'別紙様式2-2（４・５月分）'!Q250)</f>
        <v/>
      </c>
      <c r="O329" s="1428"/>
      <c r="P329" s="1402"/>
      <c r="Q329" s="1461"/>
      <c r="R329" s="1406"/>
      <c r="S329" s="1408"/>
      <c r="T329" s="1410"/>
      <c r="U329" s="1558"/>
      <c r="V329" s="1414"/>
      <c r="W329" s="1416"/>
      <c r="X329" s="1554"/>
      <c r="Y329" s="1366"/>
      <c r="Z329" s="1554"/>
      <c r="AA329" s="1366"/>
      <c r="AB329" s="1554"/>
      <c r="AC329" s="1366"/>
      <c r="AD329" s="1554"/>
      <c r="AE329" s="1366"/>
      <c r="AF329" s="1366"/>
      <c r="AG329" s="1366"/>
      <c r="AH329" s="1368"/>
      <c r="AI329" s="1490"/>
      <c r="AJ329" s="1548"/>
      <c r="AK329" s="1374"/>
      <c r="AL329" s="1550"/>
      <c r="AM329" s="1552"/>
      <c r="AN329" s="1544"/>
      <c r="AO329" s="1530"/>
      <c r="AP329" s="1546"/>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2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25" t="str">
        <f>IF(SUM('別紙様式2-2（４・５月分）'!R251:R253)=0,"",SUM('別紙様式2-2（４・５月分）'!R251:R253))</f>
        <v/>
      </c>
      <c r="P330" s="1429" t="str">
        <f>IFERROR(VLOOKUP('別紙様式2-2（４・５月分）'!AR251,【参考】数式用!$AT$5:$AU$22,2,FALSE),"")</f>
        <v/>
      </c>
      <c r="Q330" s="1430"/>
      <c r="R330" s="1431"/>
      <c r="S330" s="1435" t="str">
        <f>IFERROR(VLOOKUP(K330,【参考】数式用!$A$5:$AB$27,MATCH(P330,【参考】数式用!$B$4:$AB$4,0)+1,0),"")</f>
        <v/>
      </c>
      <c r="T330" s="1437" t="s">
        <v>2275</v>
      </c>
      <c r="U330" s="1572" t="str">
        <f>IF('別紙様式2-3（６月以降分）'!U330="","",'別紙様式2-3（６月以降分）'!U330)</f>
        <v/>
      </c>
      <c r="V330" s="1441" t="str">
        <f>IFERROR(VLOOKUP(K330,【参考】数式用!$A$5:$AB$27,MATCH(U330,【参考】数式用!$B$4:$AB$4,0)+1,0),"")</f>
        <v/>
      </c>
      <c r="W330" s="1443" t="s">
        <v>19</v>
      </c>
      <c r="X330" s="1570">
        <f>'別紙様式2-3（６月以降分）'!X330</f>
        <v>6</v>
      </c>
      <c r="Y330" s="1379" t="s">
        <v>10</v>
      </c>
      <c r="Z330" s="1570">
        <f>'別紙様式2-3（６月以降分）'!Z330</f>
        <v>6</v>
      </c>
      <c r="AA330" s="1379" t="s">
        <v>45</v>
      </c>
      <c r="AB330" s="1570">
        <f>'別紙様式2-3（６月以降分）'!AB330</f>
        <v>7</v>
      </c>
      <c r="AC330" s="1379" t="s">
        <v>10</v>
      </c>
      <c r="AD330" s="1570">
        <f>'別紙様式2-3（６月以降分）'!AD330</f>
        <v>3</v>
      </c>
      <c r="AE330" s="1379" t="s">
        <v>2188</v>
      </c>
      <c r="AF330" s="1379" t="s">
        <v>24</v>
      </c>
      <c r="AG330" s="1379">
        <f>IF(X330&gt;=1,(AB330*12+AD330)-(X330*12+Z330)+1,"")</f>
        <v>10</v>
      </c>
      <c r="AH330" s="1381" t="s">
        <v>38</v>
      </c>
      <c r="AI330" s="1383" t="str">
        <f>'別紙様式2-3（６月以降分）'!AI330</f>
        <v/>
      </c>
      <c r="AJ330" s="1564" t="str">
        <f>'別紙様式2-3（６月以降分）'!AJ330</f>
        <v/>
      </c>
      <c r="AK330" s="1566">
        <f>'別紙様式2-3（６月以降分）'!AK330</f>
        <v>0</v>
      </c>
      <c r="AL330" s="1568" t="str">
        <f>IF('別紙様式2-3（６月以降分）'!AL330="","",'別紙様式2-3（６月以降分）'!AL330)</f>
        <v/>
      </c>
      <c r="AM330" s="1559">
        <f>'別紙様式2-3（６月以降分）'!AM330</f>
        <v>0</v>
      </c>
      <c r="AN330" s="1561" t="str">
        <f>IF('別紙様式2-3（６月以降分）'!AN330="","",'別紙様式2-3（６月以降分）'!AN330)</f>
        <v/>
      </c>
      <c r="AO330" s="1395" t="str">
        <f>IF('別紙様式2-3（６月以降分）'!AO330="","",'別紙様式2-3（６月以降分）'!AO330)</f>
        <v/>
      </c>
      <c r="AP330" s="1359" t="str">
        <f>IF('別紙様式2-3（６月以降分）'!AP330="","",'別紙様式2-3（６月以降分）'!AP330)</f>
        <v/>
      </c>
      <c r="AQ330" s="1395" t="str">
        <f>IF('別紙様式2-3（６月以降分）'!AQ330="","",'別紙様式2-3（６月以降分）'!AQ330)</f>
        <v/>
      </c>
      <c r="AR330" s="1535" t="str">
        <f>IF('別紙様式2-3（６月以降分）'!AR330="","",'別紙様式2-3（６月以降分）'!AR330)</f>
        <v/>
      </c>
      <c r="AS330" s="1555"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4"/>
      <c r="B331" s="1301"/>
      <c r="C331" s="1302"/>
      <c r="D331" s="1302"/>
      <c r="E331" s="1302"/>
      <c r="F331" s="1303"/>
      <c r="G331" s="1268"/>
      <c r="H331" s="1268"/>
      <c r="I331" s="1268"/>
      <c r="J331" s="1423"/>
      <c r="K331" s="1268"/>
      <c r="L331" s="1454"/>
      <c r="M331" s="1456"/>
      <c r="N331" s="1399" t="str">
        <f>IF('別紙様式2-2（４・５月分）'!Q252="","",'別紙様式2-2（４・５月分）'!Q252)</f>
        <v/>
      </c>
      <c r="O331" s="1426"/>
      <c r="P331" s="1432"/>
      <c r="Q331" s="1433"/>
      <c r="R331" s="1434"/>
      <c r="S331" s="1436"/>
      <c r="T331" s="1438"/>
      <c r="U331" s="1573"/>
      <c r="V331" s="1442"/>
      <c r="W331" s="1444"/>
      <c r="X331" s="1571"/>
      <c r="Y331" s="1380"/>
      <c r="Z331" s="1571"/>
      <c r="AA331" s="1380"/>
      <c r="AB331" s="1571"/>
      <c r="AC331" s="1380"/>
      <c r="AD331" s="1571"/>
      <c r="AE331" s="1380"/>
      <c r="AF331" s="1380"/>
      <c r="AG331" s="1380"/>
      <c r="AH331" s="1382"/>
      <c r="AI331" s="1384"/>
      <c r="AJ331" s="1565"/>
      <c r="AK331" s="1567"/>
      <c r="AL331" s="1569"/>
      <c r="AM331" s="1560"/>
      <c r="AN331" s="1562"/>
      <c r="AO331" s="1396"/>
      <c r="AP331" s="1563"/>
      <c r="AQ331" s="1396"/>
      <c r="AR331" s="1536"/>
      <c r="AS331" s="1556"/>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23"/>
      <c r="K332" s="1268"/>
      <c r="L332" s="1454"/>
      <c r="M332" s="1456"/>
      <c r="N332" s="1400"/>
      <c r="O332" s="1427"/>
      <c r="P332" s="1401" t="s">
        <v>2196</v>
      </c>
      <c r="Q332" s="1460" t="str">
        <f>IFERROR(VLOOKUP('別紙様式2-2（４・５月分）'!AR251,【参考】数式用!$AT$5:$AV$22,3,FALSE),"")</f>
        <v/>
      </c>
      <c r="R332" s="1405" t="s">
        <v>2207</v>
      </c>
      <c r="S332" s="1445" t="str">
        <f>IFERROR(VLOOKUP(K330,【参考】数式用!$A$5:$AB$27,MATCH(Q332,【参考】数式用!$B$4:$AB$4,0)+1,0),"")</f>
        <v/>
      </c>
      <c r="T332" s="1409" t="s">
        <v>2285</v>
      </c>
      <c r="U332" s="1557"/>
      <c r="V332" s="1413" t="str">
        <f>IFERROR(VLOOKUP(K330,【参考】数式用!$A$5:$AB$27,MATCH(U332,【参考】数式用!$B$4:$AB$4,0)+1,0),"")</f>
        <v/>
      </c>
      <c r="W332" s="1415" t="s">
        <v>19</v>
      </c>
      <c r="X332" s="1553"/>
      <c r="Y332" s="1365" t="s">
        <v>10</v>
      </c>
      <c r="Z332" s="1553"/>
      <c r="AA332" s="1365" t="s">
        <v>45</v>
      </c>
      <c r="AB332" s="1553"/>
      <c r="AC332" s="1365" t="s">
        <v>10</v>
      </c>
      <c r="AD332" s="1553"/>
      <c r="AE332" s="1365" t="s">
        <v>2188</v>
      </c>
      <c r="AF332" s="1365" t="s">
        <v>24</v>
      </c>
      <c r="AG332" s="1365" t="str">
        <f>IF(X332&gt;=1,(AB332*12+AD332)-(X332*12+Z332)+1,"")</f>
        <v/>
      </c>
      <c r="AH332" s="1367" t="s">
        <v>38</v>
      </c>
      <c r="AI332" s="1489" t="str">
        <f t="shared" ref="AI332" si="311">IFERROR(ROUNDDOWN(ROUND(L330*V332,0)*M330,0)*AG332,"")</f>
        <v/>
      </c>
      <c r="AJ332" s="1547" t="str">
        <f>IFERROR(ROUNDDOWN(ROUND((L330*(V332-AX330)),0)*M330,0)*AG332,"")</f>
        <v/>
      </c>
      <c r="AK332" s="1373"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9"/>
      <c r="AP332" s="1545"/>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5"/>
      <c r="B333" s="1419"/>
      <c r="C333" s="1420"/>
      <c r="D333" s="1420"/>
      <c r="E333" s="1420"/>
      <c r="F333" s="1421"/>
      <c r="G333" s="1269"/>
      <c r="H333" s="1269"/>
      <c r="I333" s="1269"/>
      <c r="J333" s="1424"/>
      <c r="K333" s="1269"/>
      <c r="L333" s="1455"/>
      <c r="M333" s="1457"/>
      <c r="N333" s="662" t="str">
        <f>IF('別紙様式2-2（４・５月分）'!Q253="","",'別紙様式2-2（４・５月分）'!Q253)</f>
        <v/>
      </c>
      <c r="O333" s="1428"/>
      <c r="P333" s="1402"/>
      <c r="Q333" s="1461"/>
      <c r="R333" s="1406"/>
      <c r="S333" s="1408"/>
      <c r="T333" s="1410"/>
      <c r="U333" s="1558"/>
      <c r="V333" s="1414"/>
      <c r="W333" s="1416"/>
      <c r="X333" s="1554"/>
      <c r="Y333" s="1366"/>
      <c r="Z333" s="1554"/>
      <c r="AA333" s="1366"/>
      <c r="AB333" s="1554"/>
      <c r="AC333" s="1366"/>
      <c r="AD333" s="1554"/>
      <c r="AE333" s="1366"/>
      <c r="AF333" s="1366"/>
      <c r="AG333" s="1366"/>
      <c r="AH333" s="1368"/>
      <c r="AI333" s="1490"/>
      <c r="AJ333" s="1548"/>
      <c r="AK333" s="1374"/>
      <c r="AL333" s="1550"/>
      <c r="AM333" s="1552"/>
      <c r="AN333" s="1544"/>
      <c r="AO333" s="1530"/>
      <c r="AP333" s="1546"/>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3">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2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25" t="str">
        <f>IF(SUM('別紙様式2-2（４・５月分）'!R254:R256)=0,"",SUM('別紙様式2-2（４・５月分）'!R254:R256))</f>
        <v/>
      </c>
      <c r="P334" s="1429" t="str">
        <f>IFERROR(VLOOKUP('別紙様式2-2（４・５月分）'!AR254,【参考】数式用!$AT$5:$AU$22,2,FALSE),"")</f>
        <v/>
      </c>
      <c r="Q334" s="1430"/>
      <c r="R334" s="1431"/>
      <c r="S334" s="1435" t="str">
        <f>IFERROR(VLOOKUP(K334,【参考】数式用!$A$5:$AB$27,MATCH(P334,【参考】数式用!$B$4:$AB$4,0)+1,0),"")</f>
        <v/>
      </c>
      <c r="T334" s="1437" t="s">
        <v>2275</v>
      </c>
      <c r="U334" s="1572" t="str">
        <f>IF('別紙様式2-3（６月以降分）'!U334="","",'別紙様式2-3（６月以降分）'!U334)</f>
        <v/>
      </c>
      <c r="V334" s="1441" t="str">
        <f>IFERROR(VLOOKUP(K334,【参考】数式用!$A$5:$AB$27,MATCH(U334,【参考】数式用!$B$4:$AB$4,0)+1,0),"")</f>
        <v/>
      </c>
      <c r="W334" s="1443" t="s">
        <v>19</v>
      </c>
      <c r="X334" s="1570">
        <f>'別紙様式2-3（６月以降分）'!X334</f>
        <v>6</v>
      </c>
      <c r="Y334" s="1379" t="s">
        <v>10</v>
      </c>
      <c r="Z334" s="1570">
        <f>'別紙様式2-3（６月以降分）'!Z334</f>
        <v>6</v>
      </c>
      <c r="AA334" s="1379" t="s">
        <v>45</v>
      </c>
      <c r="AB334" s="1570">
        <f>'別紙様式2-3（６月以降分）'!AB334</f>
        <v>7</v>
      </c>
      <c r="AC334" s="1379" t="s">
        <v>10</v>
      </c>
      <c r="AD334" s="1570">
        <f>'別紙様式2-3（６月以降分）'!AD334</f>
        <v>3</v>
      </c>
      <c r="AE334" s="1379" t="s">
        <v>2188</v>
      </c>
      <c r="AF334" s="1379" t="s">
        <v>24</v>
      </c>
      <c r="AG334" s="1379">
        <f>IF(X334&gt;=1,(AB334*12+AD334)-(X334*12+Z334)+1,"")</f>
        <v>10</v>
      </c>
      <c r="AH334" s="1381" t="s">
        <v>38</v>
      </c>
      <c r="AI334" s="1383" t="str">
        <f>'別紙様式2-3（６月以降分）'!AI334</f>
        <v/>
      </c>
      <c r="AJ334" s="1564" t="str">
        <f>'別紙様式2-3（６月以降分）'!AJ334</f>
        <v/>
      </c>
      <c r="AK334" s="1566">
        <f>'別紙様式2-3（６月以降分）'!AK334</f>
        <v>0</v>
      </c>
      <c r="AL334" s="1568" t="str">
        <f>IF('別紙様式2-3（６月以降分）'!AL334="","",'別紙様式2-3（６月以降分）'!AL334)</f>
        <v/>
      </c>
      <c r="AM334" s="1559">
        <f>'別紙様式2-3（６月以降分）'!AM334</f>
        <v>0</v>
      </c>
      <c r="AN334" s="1561" t="str">
        <f>IF('別紙様式2-3（６月以降分）'!AN334="","",'別紙様式2-3（６月以降分）'!AN334)</f>
        <v/>
      </c>
      <c r="AO334" s="1395" t="str">
        <f>IF('別紙様式2-3（６月以降分）'!AO334="","",'別紙様式2-3（６月以降分）'!AO334)</f>
        <v/>
      </c>
      <c r="AP334" s="1359" t="str">
        <f>IF('別紙様式2-3（６月以降分）'!AP334="","",'別紙様式2-3（６月以降分）'!AP334)</f>
        <v/>
      </c>
      <c r="AQ334" s="1395" t="str">
        <f>IF('別紙様式2-3（６月以降分）'!AQ334="","",'別紙様式2-3（６月以降分）'!AQ334)</f>
        <v/>
      </c>
      <c r="AR334" s="1535" t="str">
        <f>IF('別紙様式2-3（６月以降分）'!AR334="","",'別紙様式2-3（６月以降分）'!AR334)</f>
        <v/>
      </c>
      <c r="AS334" s="1555"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2" t="str">
        <f>IFERROR(VLOOKUP(K334,【参考】数式用!$AJ$2:$AK$24,2,FALSE),"")</f>
        <v/>
      </c>
      <c r="AZ334" s="596"/>
      <c r="BE334" s="440"/>
      <c r="BF334" s="1335" t="str">
        <f>G334</f>
        <v/>
      </c>
      <c r="BG334" s="1335"/>
      <c r="BH334" s="1335"/>
    </row>
    <row r="335" spans="1:60" ht="15" customHeight="1">
      <c r="A335" s="1314"/>
      <c r="B335" s="1301"/>
      <c r="C335" s="1302"/>
      <c r="D335" s="1302"/>
      <c r="E335" s="1302"/>
      <c r="F335" s="1303"/>
      <c r="G335" s="1268"/>
      <c r="H335" s="1268"/>
      <c r="I335" s="1268"/>
      <c r="J335" s="1423"/>
      <c r="K335" s="1268"/>
      <c r="L335" s="1454"/>
      <c r="M335" s="1463"/>
      <c r="N335" s="1399" t="str">
        <f>IF('別紙様式2-2（４・５月分）'!Q255="","",'別紙様式2-2（４・５月分）'!Q255)</f>
        <v/>
      </c>
      <c r="O335" s="1426"/>
      <c r="P335" s="1432"/>
      <c r="Q335" s="1433"/>
      <c r="R335" s="1434"/>
      <c r="S335" s="1436"/>
      <c r="T335" s="1438"/>
      <c r="U335" s="1573"/>
      <c r="V335" s="1442"/>
      <c r="W335" s="1444"/>
      <c r="X335" s="1571"/>
      <c r="Y335" s="1380"/>
      <c r="Z335" s="1571"/>
      <c r="AA335" s="1380"/>
      <c r="AB335" s="1571"/>
      <c r="AC335" s="1380"/>
      <c r="AD335" s="1571"/>
      <c r="AE335" s="1380"/>
      <c r="AF335" s="1380"/>
      <c r="AG335" s="1380"/>
      <c r="AH335" s="1382"/>
      <c r="AI335" s="1384"/>
      <c r="AJ335" s="1565"/>
      <c r="AK335" s="1567"/>
      <c r="AL335" s="1569"/>
      <c r="AM335" s="1560"/>
      <c r="AN335" s="1562"/>
      <c r="AO335" s="1396"/>
      <c r="AP335" s="1563"/>
      <c r="AQ335" s="1396"/>
      <c r="AR335" s="1536"/>
      <c r="AS335" s="1556"/>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23"/>
      <c r="K336" s="1268"/>
      <c r="L336" s="1454"/>
      <c r="M336" s="1463"/>
      <c r="N336" s="1400"/>
      <c r="O336" s="1427"/>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57"/>
      <c r="V336" s="1413" t="str">
        <f>IFERROR(VLOOKUP(K334,【参考】数式用!$A$5:$AB$27,MATCH(U336,【参考】数式用!$B$4:$AB$4,0)+1,0),"")</f>
        <v/>
      </c>
      <c r="W336" s="1415" t="s">
        <v>19</v>
      </c>
      <c r="X336" s="1553"/>
      <c r="Y336" s="1365" t="s">
        <v>10</v>
      </c>
      <c r="Z336" s="1553"/>
      <c r="AA336" s="1365" t="s">
        <v>45</v>
      </c>
      <c r="AB336" s="1553"/>
      <c r="AC336" s="1365" t="s">
        <v>10</v>
      </c>
      <c r="AD336" s="1553"/>
      <c r="AE336" s="1365" t="s">
        <v>2188</v>
      </c>
      <c r="AF336" s="1365" t="s">
        <v>24</v>
      </c>
      <c r="AG336" s="1365" t="str">
        <f>IF(X336&gt;=1,(AB336*12+AD336)-(X336*12+Z336)+1,"")</f>
        <v/>
      </c>
      <c r="AH336" s="1367" t="s">
        <v>38</v>
      </c>
      <c r="AI336" s="1489" t="str">
        <f t="shared" ref="AI336" si="315">IFERROR(ROUNDDOWN(ROUND(L334*V336,0)*M334,0)*AG336,"")</f>
        <v/>
      </c>
      <c r="AJ336" s="1547" t="str">
        <f>IFERROR(ROUNDDOWN(ROUND((L334*(V336-AX334)),0)*M334,0)*AG336,"")</f>
        <v/>
      </c>
      <c r="AK336" s="1373"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9"/>
      <c r="AP336" s="1545"/>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5"/>
      <c r="B337" s="1419"/>
      <c r="C337" s="1420"/>
      <c r="D337" s="1420"/>
      <c r="E337" s="1420"/>
      <c r="F337" s="1421"/>
      <c r="G337" s="1269"/>
      <c r="H337" s="1269"/>
      <c r="I337" s="1269"/>
      <c r="J337" s="1424"/>
      <c r="K337" s="1269"/>
      <c r="L337" s="1455"/>
      <c r="M337" s="1464"/>
      <c r="N337" s="662" t="str">
        <f>IF('別紙様式2-2（４・５月分）'!Q256="","",'別紙様式2-2（４・５月分）'!Q256)</f>
        <v/>
      </c>
      <c r="O337" s="1428"/>
      <c r="P337" s="1402"/>
      <c r="Q337" s="1461"/>
      <c r="R337" s="1406"/>
      <c r="S337" s="1408"/>
      <c r="T337" s="1410"/>
      <c r="U337" s="1558"/>
      <c r="V337" s="1414"/>
      <c r="W337" s="1416"/>
      <c r="X337" s="1554"/>
      <c r="Y337" s="1366"/>
      <c r="Z337" s="1554"/>
      <c r="AA337" s="1366"/>
      <c r="AB337" s="1554"/>
      <c r="AC337" s="1366"/>
      <c r="AD337" s="1554"/>
      <c r="AE337" s="1366"/>
      <c r="AF337" s="1366"/>
      <c r="AG337" s="1366"/>
      <c r="AH337" s="1368"/>
      <c r="AI337" s="1490"/>
      <c r="AJ337" s="1548"/>
      <c r="AK337" s="1374"/>
      <c r="AL337" s="1550"/>
      <c r="AM337" s="1552"/>
      <c r="AN337" s="1544"/>
      <c r="AO337" s="1530"/>
      <c r="AP337" s="1546"/>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2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25" t="str">
        <f>IF(SUM('別紙様式2-2（４・５月分）'!R257:R259)=0,"",SUM('別紙様式2-2（４・５月分）'!R257:R259))</f>
        <v/>
      </c>
      <c r="P338" s="1429" t="str">
        <f>IFERROR(VLOOKUP('別紙様式2-2（４・５月分）'!AR257,【参考】数式用!$AT$5:$AU$22,2,FALSE),"")</f>
        <v/>
      </c>
      <c r="Q338" s="1430"/>
      <c r="R338" s="1431"/>
      <c r="S338" s="1435" t="str">
        <f>IFERROR(VLOOKUP(K338,【参考】数式用!$A$5:$AB$27,MATCH(P338,【参考】数式用!$B$4:$AB$4,0)+1,0),"")</f>
        <v/>
      </c>
      <c r="T338" s="1437" t="s">
        <v>2275</v>
      </c>
      <c r="U338" s="1572" t="str">
        <f>IF('別紙様式2-3（６月以降分）'!U338="","",'別紙様式2-3（６月以降分）'!U338)</f>
        <v/>
      </c>
      <c r="V338" s="1441" t="str">
        <f>IFERROR(VLOOKUP(K338,【参考】数式用!$A$5:$AB$27,MATCH(U338,【参考】数式用!$B$4:$AB$4,0)+1,0),"")</f>
        <v/>
      </c>
      <c r="W338" s="1443" t="s">
        <v>19</v>
      </c>
      <c r="X338" s="1570">
        <f>'別紙様式2-3（６月以降分）'!X338</f>
        <v>6</v>
      </c>
      <c r="Y338" s="1379" t="s">
        <v>10</v>
      </c>
      <c r="Z338" s="1570">
        <f>'別紙様式2-3（６月以降分）'!Z338</f>
        <v>6</v>
      </c>
      <c r="AA338" s="1379" t="s">
        <v>45</v>
      </c>
      <c r="AB338" s="1570">
        <f>'別紙様式2-3（６月以降分）'!AB338</f>
        <v>7</v>
      </c>
      <c r="AC338" s="1379" t="s">
        <v>10</v>
      </c>
      <c r="AD338" s="1570">
        <f>'別紙様式2-3（６月以降分）'!AD338</f>
        <v>3</v>
      </c>
      <c r="AE338" s="1379" t="s">
        <v>2188</v>
      </c>
      <c r="AF338" s="1379" t="s">
        <v>24</v>
      </c>
      <c r="AG338" s="1379">
        <f>IF(X338&gt;=1,(AB338*12+AD338)-(X338*12+Z338)+1,"")</f>
        <v>10</v>
      </c>
      <c r="AH338" s="1381" t="s">
        <v>38</v>
      </c>
      <c r="AI338" s="1383" t="str">
        <f>'別紙様式2-3（６月以降分）'!AI338</f>
        <v/>
      </c>
      <c r="AJ338" s="1564" t="str">
        <f>'別紙様式2-3（６月以降分）'!AJ338</f>
        <v/>
      </c>
      <c r="AK338" s="1566">
        <f>'別紙様式2-3（６月以降分）'!AK338</f>
        <v>0</v>
      </c>
      <c r="AL338" s="1568" t="str">
        <f>IF('別紙様式2-3（６月以降分）'!AL338="","",'別紙様式2-3（６月以降分）'!AL338)</f>
        <v/>
      </c>
      <c r="AM338" s="1559">
        <f>'別紙様式2-3（６月以降分）'!AM338</f>
        <v>0</v>
      </c>
      <c r="AN338" s="1561" t="str">
        <f>IF('別紙様式2-3（６月以降分）'!AN338="","",'別紙様式2-3（６月以降分）'!AN338)</f>
        <v/>
      </c>
      <c r="AO338" s="1395" t="str">
        <f>IF('別紙様式2-3（６月以降分）'!AO338="","",'別紙様式2-3（６月以降分）'!AO338)</f>
        <v/>
      </c>
      <c r="AP338" s="1359" t="str">
        <f>IF('別紙様式2-3（６月以降分）'!AP338="","",'別紙様式2-3（６月以降分）'!AP338)</f>
        <v/>
      </c>
      <c r="AQ338" s="1395" t="str">
        <f>IF('別紙様式2-3（６月以降分）'!AQ338="","",'別紙様式2-3（６月以降分）'!AQ338)</f>
        <v/>
      </c>
      <c r="AR338" s="1535" t="str">
        <f>IF('別紙様式2-3（６月以降分）'!AR338="","",'別紙様式2-3（６月以降分）'!AR338)</f>
        <v/>
      </c>
      <c r="AS338" s="1555"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4"/>
      <c r="B339" s="1301"/>
      <c r="C339" s="1302"/>
      <c r="D339" s="1302"/>
      <c r="E339" s="1302"/>
      <c r="F339" s="1303"/>
      <c r="G339" s="1268"/>
      <c r="H339" s="1268"/>
      <c r="I339" s="1268"/>
      <c r="J339" s="1423"/>
      <c r="K339" s="1268"/>
      <c r="L339" s="1454"/>
      <c r="M339" s="1456"/>
      <c r="N339" s="1399" t="str">
        <f>IF('別紙様式2-2（４・５月分）'!Q258="","",'別紙様式2-2（４・５月分）'!Q258)</f>
        <v/>
      </c>
      <c r="O339" s="1426"/>
      <c r="P339" s="1432"/>
      <c r="Q339" s="1433"/>
      <c r="R339" s="1434"/>
      <c r="S339" s="1436"/>
      <c r="T339" s="1438"/>
      <c r="U339" s="1573"/>
      <c r="V339" s="1442"/>
      <c r="W339" s="1444"/>
      <c r="X339" s="1571"/>
      <c r="Y339" s="1380"/>
      <c r="Z339" s="1571"/>
      <c r="AA339" s="1380"/>
      <c r="AB339" s="1571"/>
      <c r="AC339" s="1380"/>
      <c r="AD339" s="1571"/>
      <c r="AE339" s="1380"/>
      <c r="AF339" s="1380"/>
      <c r="AG339" s="1380"/>
      <c r="AH339" s="1382"/>
      <c r="AI339" s="1384"/>
      <c r="AJ339" s="1565"/>
      <c r="AK339" s="1567"/>
      <c r="AL339" s="1569"/>
      <c r="AM339" s="1560"/>
      <c r="AN339" s="1562"/>
      <c r="AO339" s="1396"/>
      <c r="AP339" s="1563"/>
      <c r="AQ339" s="1396"/>
      <c r="AR339" s="1536"/>
      <c r="AS339" s="1556"/>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23"/>
      <c r="K340" s="1268"/>
      <c r="L340" s="1454"/>
      <c r="M340" s="1456"/>
      <c r="N340" s="1400"/>
      <c r="O340" s="1427"/>
      <c r="P340" s="1401" t="s">
        <v>2196</v>
      </c>
      <c r="Q340" s="1460" t="str">
        <f>IFERROR(VLOOKUP('別紙様式2-2（４・５月分）'!AR257,【参考】数式用!$AT$5:$AV$22,3,FALSE),"")</f>
        <v/>
      </c>
      <c r="R340" s="1405" t="s">
        <v>2207</v>
      </c>
      <c r="S340" s="1445" t="str">
        <f>IFERROR(VLOOKUP(K338,【参考】数式用!$A$5:$AB$27,MATCH(Q340,【参考】数式用!$B$4:$AB$4,0)+1,0),"")</f>
        <v/>
      </c>
      <c r="T340" s="1409" t="s">
        <v>2285</v>
      </c>
      <c r="U340" s="1557"/>
      <c r="V340" s="1413" t="str">
        <f>IFERROR(VLOOKUP(K338,【参考】数式用!$A$5:$AB$27,MATCH(U340,【参考】数式用!$B$4:$AB$4,0)+1,0),"")</f>
        <v/>
      </c>
      <c r="W340" s="1415" t="s">
        <v>19</v>
      </c>
      <c r="X340" s="1553"/>
      <c r="Y340" s="1365" t="s">
        <v>10</v>
      </c>
      <c r="Z340" s="1553"/>
      <c r="AA340" s="1365" t="s">
        <v>45</v>
      </c>
      <c r="AB340" s="1553"/>
      <c r="AC340" s="1365" t="s">
        <v>10</v>
      </c>
      <c r="AD340" s="1553"/>
      <c r="AE340" s="1365" t="s">
        <v>2188</v>
      </c>
      <c r="AF340" s="1365" t="s">
        <v>24</v>
      </c>
      <c r="AG340" s="1365" t="str">
        <f>IF(X340&gt;=1,(AB340*12+AD340)-(X340*12+Z340)+1,"")</f>
        <v/>
      </c>
      <c r="AH340" s="1367" t="s">
        <v>38</v>
      </c>
      <c r="AI340" s="1489" t="str">
        <f t="shared" ref="AI340" si="319">IFERROR(ROUNDDOWN(ROUND(L338*V340,0)*M338,0)*AG340,"")</f>
        <v/>
      </c>
      <c r="AJ340" s="1547" t="str">
        <f>IFERROR(ROUNDDOWN(ROUND((L338*(V340-AX338)),0)*M338,0)*AG340,"")</f>
        <v/>
      </c>
      <c r="AK340" s="1373"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9"/>
      <c r="AP340" s="1545"/>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5"/>
      <c r="B341" s="1419"/>
      <c r="C341" s="1420"/>
      <c r="D341" s="1420"/>
      <c r="E341" s="1420"/>
      <c r="F341" s="1421"/>
      <c r="G341" s="1269"/>
      <c r="H341" s="1269"/>
      <c r="I341" s="1269"/>
      <c r="J341" s="1424"/>
      <c r="K341" s="1269"/>
      <c r="L341" s="1455"/>
      <c r="M341" s="1457"/>
      <c r="N341" s="662" t="str">
        <f>IF('別紙様式2-2（４・５月分）'!Q259="","",'別紙様式2-2（４・５月分）'!Q259)</f>
        <v/>
      </c>
      <c r="O341" s="1428"/>
      <c r="P341" s="1402"/>
      <c r="Q341" s="1461"/>
      <c r="R341" s="1406"/>
      <c r="S341" s="1408"/>
      <c r="T341" s="1410"/>
      <c r="U341" s="1558"/>
      <c r="V341" s="1414"/>
      <c r="W341" s="1416"/>
      <c r="X341" s="1554"/>
      <c r="Y341" s="1366"/>
      <c r="Z341" s="1554"/>
      <c r="AA341" s="1366"/>
      <c r="AB341" s="1554"/>
      <c r="AC341" s="1366"/>
      <c r="AD341" s="1554"/>
      <c r="AE341" s="1366"/>
      <c r="AF341" s="1366"/>
      <c r="AG341" s="1366"/>
      <c r="AH341" s="1368"/>
      <c r="AI341" s="1490"/>
      <c r="AJ341" s="1548"/>
      <c r="AK341" s="1374"/>
      <c r="AL341" s="1550"/>
      <c r="AM341" s="1552"/>
      <c r="AN341" s="1544"/>
      <c r="AO341" s="1530"/>
      <c r="AP341" s="1546"/>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3">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2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25" t="str">
        <f>IF(SUM('別紙様式2-2（４・５月分）'!R260:R262)=0,"",SUM('別紙様式2-2（４・５月分）'!R260:R262))</f>
        <v/>
      </c>
      <c r="P342" s="1429" t="str">
        <f>IFERROR(VLOOKUP('別紙様式2-2（４・５月分）'!AR260,【参考】数式用!$AT$5:$AU$22,2,FALSE),"")</f>
        <v/>
      </c>
      <c r="Q342" s="1430"/>
      <c r="R342" s="1431"/>
      <c r="S342" s="1435" t="str">
        <f>IFERROR(VLOOKUP(K342,【参考】数式用!$A$5:$AB$27,MATCH(P342,【参考】数式用!$B$4:$AB$4,0)+1,0),"")</f>
        <v/>
      </c>
      <c r="T342" s="1437" t="s">
        <v>2275</v>
      </c>
      <c r="U342" s="1572" t="str">
        <f>IF('別紙様式2-3（６月以降分）'!U342="","",'別紙様式2-3（６月以降分）'!U342)</f>
        <v/>
      </c>
      <c r="V342" s="1441" t="str">
        <f>IFERROR(VLOOKUP(K342,【参考】数式用!$A$5:$AB$27,MATCH(U342,【参考】数式用!$B$4:$AB$4,0)+1,0),"")</f>
        <v/>
      </c>
      <c r="W342" s="1443" t="s">
        <v>19</v>
      </c>
      <c r="X342" s="1570">
        <f>'別紙様式2-3（６月以降分）'!X342</f>
        <v>6</v>
      </c>
      <c r="Y342" s="1379" t="s">
        <v>10</v>
      </c>
      <c r="Z342" s="1570">
        <f>'別紙様式2-3（６月以降分）'!Z342</f>
        <v>6</v>
      </c>
      <c r="AA342" s="1379" t="s">
        <v>45</v>
      </c>
      <c r="AB342" s="1570">
        <f>'別紙様式2-3（６月以降分）'!AB342</f>
        <v>7</v>
      </c>
      <c r="AC342" s="1379" t="s">
        <v>10</v>
      </c>
      <c r="AD342" s="1570">
        <f>'別紙様式2-3（６月以降分）'!AD342</f>
        <v>3</v>
      </c>
      <c r="AE342" s="1379" t="s">
        <v>2188</v>
      </c>
      <c r="AF342" s="1379" t="s">
        <v>24</v>
      </c>
      <c r="AG342" s="1379">
        <f>IF(X342&gt;=1,(AB342*12+AD342)-(X342*12+Z342)+1,"")</f>
        <v>10</v>
      </c>
      <c r="AH342" s="1381" t="s">
        <v>38</v>
      </c>
      <c r="AI342" s="1383" t="str">
        <f>'別紙様式2-3（６月以降分）'!AI342</f>
        <v/>
      </c>
      <c r="AJ342" s="1564" t="str">
        <f>'別紙様式2-3（６月以降分）'!AJ342</f>
        <v/>
      </c>
      <c r="AK342" s="1566">
        <f>'別紙様式2-3（６月以降分）'!AK342</f>
        <v>0</v>
      </c>
      <c r="AL342" s="1568" t="str">
        <f>IF('別紙様式2-3（６月以降分）'!AL342="","",'別紙様式2-3（６月以降分）'!AL342)</f>
        <v/>
      </c>
      <c r="AM342" s="1559">
        <f>'別紙様式2-3（６月以降分）'!AM342</f>
        <v>0</v>
      </c>
      <c r="AN342" s="1561" t="str">
        <f>IF('別紙様式2-3（６月以降分）'!AN342="","",'別紙様式2-3（６月以降分）'!AN342)</f>
        <v/>
      </c>
      <c r="AO342" s="1395" t="str">
        <f>IF('別紙様式2-3（６月以降分）'!AO342="","",'別紙様式2-3（６月以降分）'!AO342)</f>
        <v/>
      </c>
      <c r="AP342" s="1359" t="str">
        <f>IF('別紙様式2-3（６月以降分）'!AP342="","",'別紙様式2-3（６月以降分）'!AP342)</f>
        <v/>
      </c>
      <c r="AQ342" s="1395" t="str">
        <f>IF('別紙様式2-3（６月以降分）'!AQ342="","",'別紙様式2-3（６月以降分）'!AQ342)</f>
        <v/>
      </c>
      <c r="AR342" s="1535" t="str">
        <f>IF('別紙様式2-3（６月以降分）'!AR342="","",'別紙様式2-3（６月以降分）'!AR342)</f>
        <v/>
      </c>
      <c r="AS342" s="1555"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2" t="str">
        <f>IFERROR(VLOOKUP(K342,【参考】数式用!$AJ$2:$AK$24,2,FALSE),"")</f>
        <v/>
      </c>
      <c r="AZ342" s="596"/>
      <c r="BE342" s="440"/>
      <c r="BF342" s="1335" t="str">
        <f>G342</f>
        <v/>
      </c>
      <c r="BG342" s="1335"/>
      <c r="BH342" s="1335"/>
    </row>
    <row r="343" spans="1:60" ht="15" customHeight="1">
      <c r="A343" s="1314"/>
      <c r="B343" s="1301"/>
      <c r="C343" s="1302"/>
      <c r="D343" s="1302"/>
      <c r="E343" s="1302"/>
      <c r="F343" s="1303"/>
      <c r="G343" s="1268"/>
      <c r="H343" s="1268"/>
      <c r="I343" s="1268"/>
      <c r="J343" s="1423"/>
      <c r="K343" s="1268"/>
      <c r="L343" s="1454"/>
      <c r="M343" s="1463"/>
      <c r="N343" s="1399" t="str">
        <f>IF('別紙様式2-2（４・５月分）'!Q261="","",'別紙様式2-2（４・５月分）'!Q261)</f>
        <v/>
      </c>
      <c r="O343" s="1426"/>
      <c r="P343" s="1432"/>
      <c r="Q343" s="1433"/>
      <c r="R343" s="1434"/>
      <c r="S343" s="1436"/>
      <c r="T343" s="1438"/>
      <c r="U343" s="1573"/>
      <c r="V343" s="1442"/>
      <c r="W343" s="1444"/>
      <c r="X343" s="1571"/>
      <c r="Y343" s="1380"/>
      <c r="Z343" s="1571"/>
      <c r="AA343" s="1380"/>
      <c r="AB343" s="1571"/>
      <c r="AC343" s="1380"/>
      <c r="AD343" s="1571"/>
      <c r="AE343" s="1380"/>
      <c r="AF343" s="1380"/>
      <c r="AG343" s="1380"/>
      <c r="AH343" s="1382"/>
      <c r="AI343" s="1384"/>
      <c r="AJ343" s="1565"/>
      <c r="AK343" s="1567"/>
      <c r="AL343" s="1569"/>
      <c r="AM343" s="1560"/>
      <c r="AN343" s="1562"/>
      <c r="AO343" s="1396"/>
      <c r="AP343" s="1563"/>
      <c r="AQ343" s="1396"/>
      <c r="AR343" s="1536"/>
      <c r="AS343" s="1556"/>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23"/>
      <c r="K344" s="1268"/>
      <c r="L344" s="1454"/>
      <c r="M344" s="1463"/>
      <c r="N344" s="1400"/>
      <c r="O344" s="1427"/>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57"/>
      <c r="V344" s="1413" t="str">
        <f>IFERROR(VLOOKUP(K342,【参考】数式用!$A$5:$AB$27,MATCH(U344,【参考】数式用!$B$4:$AB$4,0)+1,0),"")</f>
        <v/>
      </c>
      <c r="W344" s="1415" t="s">
        <v>19</v>
      </c>
      <c r="X344" s="1553"/>
      <c r="Y344" s="1365" t="s">
        <v>10</v>
      </c>
      <c r="Z344" s="1553"/>
      <c r="AA344" s="1365" t="s">
        <v>45</v>
      </c>
      <c r="AB344" s="1553"/>
      <c r="AC344" s="1365" t="s">
        <v>10</v>
      </c>
      <c r="AD344" s="1553"/>
      <c r="AE344" s="1365" t="s">
        <v>2188</v>
      </c>
      <c r="AF344" s="1365" t="s">
        <v>24</v>
      </c>
      <c r="AG344" s="1365" t="str">
        <f>IF(X344&gt;=1,(AB344*12+AD344)-(X344*12+Z344)+1,"")</f>
        <v/>
      </c>
      <c r="AH344" s="1367" t="s">
        <v>38</v>
      </c>
      <c r="AI344" s="1489" t="str">
        <f t="shared" ref="AI344" si="323">IFERROR(ROUNDDOWN(ROUND(L342*V344,0)*M342,0)*AG344,"")</f>
        <v/>
      </c>
      <c r="AJ344" s="1547" t="str">
        <f>IFERROR(ROUNDDOWN(ROUND((L342*(V344-AX342)),0)*M342,0)*AG344,"")</f>
        <v/>
      </c>
      <c r="AK344" s="1373"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9"/>
      <c r="AP344" s="1545"/>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5"/>
      <c r="B345" s="1419"/>
      <c r="C345" s="1420"/>
      <c r="D345" s="1420"/>
      <c r="E345" s="1420"/>
      <c r="F345" s="1421"/>
      <c r="G345" s="1269"/>
      <c r="H345" s="1269"/>
      <c r="I345" s="1269"/>
      <c r="J345" s="1424"/>
      <c r="K345" s="1269"/>
      <c r="L345" s="1455"/>
      <c r="M345" s="1464"/>
      <c r="N345" s="662" t="str">
        <f>IF('別紙様式2-2（４・５月分）'!Q262="","",'別紙様式2-2（４・５月分）'!Q262)</f>
        <v/>
      </c>
      <c r="O345" s="1428"/>
      <c r="P345" s="1402"/>
      <c r="Q345" s="1461"/>
      <c r="R345" s="1406"/>
      <c r="S345" s="1408"/>
      <c r="T345" s="1410"/>
      <c r="U345" s="1558"/>
      <c r="V345" s="1414"/>
      <c r="W345" s="1416"/>
      <c r="X345" s="1554"/>
      <c r="Y345" s="1366"/>
      <c r="Z345" s="1554"/>
      <c r="AA345" s="1366"/>
      <c r="AB345" s="1554"/>
      <c r="AC345" s="1366"/>
      <c r="AD345" s="1554"/>
      <c r="AE345" s="1366"/>
      <c r="AF345" s="1366"/>
      <c r="AG345" s="1366"/>
      <c r="AH345" s="1368"/>
      <c r="AI345" s="1490"/>
      <c r="AJ345" s="1548"/>
      <c r="AK345" s="1374"/>
      <c r="AL345" s="1550"/>
      <c r="AM345" s="1552"/>
      <c r="AN345" s="1544"/>
      <c r="AO345" s="1530"/>
      <c r="AP345" s="1546"/>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2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25" t="str">
        <f>IF(SUM('別紙様式2-2（４・５月分）'!R263:R265)=0,"",SUM('別紙様式2-2（４・５月分）'!R263:R265))</f>
        <v/>
      </c>
      <c r="P346" s="1429" t="str">
        <f>IFERROR(VLOOKUP('別紙様式2-2（４・５月分）'!AR263,【参考】数式用!$AT$5:$AU$22,2,FALSE),"")</f>
        <v/>
      </c>
      <c r="Q346" s="1430"/>
      <c r="R346" s="1431"/>
      <c r="S346" s="1435" t="str">
        <f>IFERROR(VLOOKUP(K346,【参考】数式用!$A$5:$AB$27,MATCH(P346,【参考】数式用!$B$4:$AB$4,0)+1,0),"")</f>
        <v/>
      </c>
      <c r="T346" s="1437" t="s">
        <v>2275</v>
      </c>
      <c r="U346" s="1572" t="str">
        <f>IF('別紙様式2-3（６月以降分）'!U346="","",'別紙様式2-3（６月以降分）'!U346)</f>
        <v/>
      </c>
      <c r="V346" s="1441" t="str">
        <f>IFERROR(VLOOKUP(K346,【参考】数式用!$A$5:$AB$27,MATCH(U346,【参考】数式用!$B$4:$AB$4,0)+1,0),"")</f>
        <v/>
      </c>
      <c r="W346" s="1443" t="s">
        <v>19</v>
      </c>
      <c r="X346" s="1570">
        <f>'別紙様式2-3（６月以降分）'!X346</f>
        <v>6</v>
      </c>
      <c r="Y346" s="1379" t="s">
        <v>10</v>
      </c>
      <c r="Z346" s="1570">
        <f>'別紙様式2-3（６月以降分）'!Z346</f>
        <v>6</v>
      </c>
      <c r="AA346" s="1379" t="s">
        <v>45</v>
      </c>
      <c r="AB346" s="1570">
        <f>'別紙様式2-3（６月以降分）'!AB346</f>
        <v>7</v>
      </c>
      <c r="AC346" s="1379" t="s">
        <v>10</v>
      </c>
      <c r="AD346" s="1570">
        <f>'別紙様式2-3（６月以降分）'!AD346</f>
        <v>3</v>
      </c>
      <c r="AE346" s="1379" t="s">
        <v>2188</v>
      </c>
      <c r="AF346" s="1379" t="s">
        <v>24</v>
      </c>
      <c r="AG346" s="1379">
        <f>IF(X346&gt;=1,(AB346*12+AD346)-(X346*12+Z346)+1,"")</f>
        <v>10</v>
      </c>
      <c r="AH346" s="1381" t="s">
        <v>38</v>
      </c>
      <c r="AI346" s="1383" t="str">
        <f>'別紙様式2-3（６月以降分）'!AI346</f>
        <v/>
      </c>
      <c r="AJ346" s="1564" t="str">
        <f>'別紙様式2-3（６月以降分）'!AJ346</f>
        <v/>
      </c>
      <c r="AK346" s="1566">
        <f>'別紙様式2-3（６月以降分）'!AK346</f>
        <v>0</v>
      </c>
      <c r="AL346" s="1568" t="str">
        <f>IF('別紙様式2-3（６月以降分）'!AL346="","",'別紙様式2-3（６月以降分）'!AL346)</f>
        <v/>
      </c>
      <c r="AM346" s="1559">
        <f>'別紙様式2-3（６月以降分）'!AM346</f>
        <v>0</v>
      </c>
      <c r="AN346" s="1561" t="str">
        <f>IF('別紙様式2-3（６月以降分）'!AN346="","",'別紙様式2-3（６月以降分）'!AN346)</f>
        <v/>
      </c>
      <c r="AO346" s="1395" t="str">
        <f>IF('別紙様式2-3（６月以降分）'!AO346="","",'別紙様式2-3（６月以降分）'!AO346)</f>
        <v/>
      </c>
      <c r="AP346" s="1359" t="str">
        <f>IF('別紙様式2-3（６月以降分）'!AP346="","",'別紙様式2-3（６月以降分）'!AP346)</f>
        <v/>
      </c>
      <c r="AQ346" s="1395" t="str">
        <f>IF('別紙様式2-3（６月以降分）'!AQ346="","",'別紙様式2-3（６月以降分）'!AQ346)</f>
        <v/>
      </c>
      <c r="AR346" s="1535" t="str">
        <f>IF('別紙様式2-3（６月以降分）'!AR346="","",'別紙様式2-3（６月以降分）'!AR346)</f>
        <v/>
      </c>
      <c r="AS346" s="1555"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4"/>
      <c r="B347" s="1301"/>
      <c r="C347" s="1302"/>
      <c r="D347" s="1302"/>
      <c r="E347" s="1302"/>
      <c r="F347" s="1303"/>
      <c r="G347" s="1268"/>
      <c r="H347" s="1268"/>
      <c r="I347" s="1268"/>
      <c r="J347" s="1423"/>
      <c r="K347" s="1268"/>
      <c r="L347" s="1454"/>
      <c r="M347" s="1456"/>
      <c r="N347" s="1399" t="str">
        <f>IF('別紙様式2-2（４・５月分）'!Q264="","",'別紙様式2-2（４・５月分）'!Q264)</f>
        <v/>
      </c>
      <c r="O347" s="1426"/>
      <c r="P347" s="1432"/>
      <c r="Q347" s="1433"/>
      <c r="R347" s="1434"/>
      <c r="S347" s="1436"/>
      <c r="T347" s="1438"/>
      <c r="U347" s="1573"/>
      <c r="V347" s="1442"/>
      <c r="W347" s="1444"/>
      <c r="X347" s="1571"/>
      <c r="Y347" s="1380"/>
      <c r="Z347" s="1571"/>
      <c r="AA347" s="1380"/>
      <c r="AB347" s="1571"/>
      <c r="AC347" s="1380"/>
      <c r="AD347" s="1571"/>
      <c r="AE347" s="1380"/>
      <c r="AF347" s="1380"/>
      <c r="AG347" s="1380"/>
      <c r="AH347" s="1382"/>
      <c r="AI347" s="1384"/>
      <c r="AJ347" s="1565"/>
      <c r="AK347" s="1567"/>
      <c r="AL347" s="1569"/>
      <c r="AM347" s="1560"/>
      <c r="AN347" s="1562"/>
      <c r="AO347" s="1396"/>
      <c r="AP347" s="1563"/>
      <c r="AQ347" s="1396"/>
      <c r="AR347" s="1536"/>
      <c r="AS347" s="1556"/>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23"/>
      <c r="K348" s="1268"/>
      <c r="L348" s="1454"/>
      <c r="M348" s="1456"/>
      <c r="N348" s="1400"/>
      <c r="O348" s="1427"/>
      <c r="P348" s="1401" t="s">
        <v>2196</v>
      </c>
      <c r="Q348" s="1460" t="str">
        <f>IFERROR(VLOOKUP('別紙様式2-2（４・５月分）'!AR263,【参考】数式用!$AT$5:$AV$22,3,FALSE),"")</f>
        <v/>
      </c>
      <c r="R348" s="1405" t="s">
        <v>2207</v>
      </c>
      <c r="S348" s="1445" t="str">
        <f>IFERROR(VLOOKUP(K346,【参考】数式用!$A$5:$AB$27,MATCH(Q348,【参考】数式用!$B$4:$AB$4,0)+1,0),"")</f>
        <v/>
      </c>
      <c r="T348" s="1409" t="s">
        <v>2285</v>
      </c>
      <c r="U348" s="1557"/>
      <c r="V348" s="1413" t="str">
        <f>IFERROR(VLOOKUP(K346,【参考】数式用!$A$5:$AB$27,MATCH(U348,【参考】数式用!$B$4:$AB$4,0)+1,0),"")</f>
        <v/>
      </c>
      <c r="W348" s="1415" t="s">
        <v>19</v>
      </c>
      <c r="X348" s="1553"/>
      <c r="Y348" s="1365" t="s">
        <v>10</v>
      </c>
      <c r="Z348" s="1553"/>
      <c r="AA348" s="1365" t="s">
        <v>45</v>
      </c>
      <c r="AB348" s="1553"/>
      <c r="AC348" s="1365" t="s">
        <v>10</v>
      </c>
      <c r="AD348" s="1553"/>
      <c r="AE348" s="1365" t="s">
        <v>2188</v>
      </c>
      <c r="AF348" s="1365" t="s">
        <v>24</v>
      </c>
      <c r="AG348" s="1365" t="str">
        <f>IF(X348&gt;=1,(AB348*12+AD348)-(X348*12+Z348)+1,"")</f>
        <v/>
      </c>
      <c r="AH348" s="1367" t="s">
        <v>38</v>
      </c>
      <c r="AI348" s="1489" t="str">
        <f t="shared" ref="AI348" si="327">IFERROR(ROUNDDOWN(ROUND(L346*V348,0)*M346,0)*AG348,"")</f>
        <v/>
      </c>
      <c r="AJ348" s="1547" t="str">
        <f>IFERROR(ROUNDDOWN(ROUND((L346*(V348-AX346)),0)*M346,0)*AG348,"")</f>
        <v/>
      </c>
      <c r="AK348" s="1373"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9"/>
      <c r="AP348" s="1545"/>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5"/>
      <c r="B349" s="1419"/>
      <c r="C349" s="1420"/>
      <c r="D349" s="1420"/>
      <c r="E349" s="1420"/>
      <c r="F349" s="1421"/>
      <c r="G349" s="1269"/>
      <c r="H349" s="1269"/>
      <c r="I349" s="1269"/>
      <c r="J349" s="1424"/>
      <c r="K349" s="1269"/>
      <c r="L349" s="1455"/>
      <c r="M349" s="1457"/>
      <c r="N349" s="662" t="str">
        <f>IF('別紙様式2-2（４・５月分）'!Q265="","",'別紙様式2-2（４・５月分）'!Q265)</f>
        <v/>
      </c>
      <c r="O349" s="1428"/>
      <c r="P349" s="1402"/>
      <c r="Q349" s="1461"/>
      <c r="R349" s="1406"/>
      <c r="S349" s="1408"/>
      <c r="T349" s="1410"/>
      <c r="U349" s="1558"/>
      <c r="V349" s="1414"/>
      <c r="W349" s="1416"/>
      <c r="X349" s="1554"/>
      <c r="Y349" s="1366"/>
      <c r="Z349" s="1554"/>
      <c r="AA349" s="1366"/>
      <c r="AB349" s="1554"/>
      <c r="AC349" s="1366"/>
      <c r="AD349" s="1554"/>
      <c r="AE349" s="1366"/>
      <c r="AF349" s="1366"/>
      <c r="AG349" s="1366"/>
      <c r="AH349" s="1368"/>
      <c r="AI349" s="1490"/>
      <c r="AJ349" s="1548"/>
      <c r="AK349" s="1374"/>
      <c r="AL349" s="1550"/>
      <c r="AM349" s="1552"/>
      <c r="AN349" s="1544"/>
      <c r="AO349" s="1530"/>
      <c r="AP349" s="1546"/>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3">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2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25" t="str">
        <f>IF(SUM('別紙様式2-2（４・５月分）'!R266:R268)=0,"",SUM('別紙様式2-2（４・５月分）'!R266:R268))</f>
        <v/>
      </c>
      <c r="P350" s="1429" t="str">
        <f>IFERROR(VLOOKUP('別紙様式2-2（４・５月分）'!AR266,【参考】数式用!$AT$5:$AU$22,2,FALSE),"")</f>
        <v/>
      </c>
      <c r="Q350" s="1430"/>
      <c r="R350" s="1431"/>
      <c r="S350" s="1435" t="str">
        <f>IFERROR(VLOOKUP(K350,【参考】数式用!$A$5:$AB$27,MATCH(P350,【参考】数式用!$B$4:$AB$4,0)+1,0),"")</f>
        <v/>
      </c>
      <c r="T350" s="1437" t="s">
        <v>2275</v>
      </c>
      <c r="U350" s="1572" t="str">
        <f>IF('別紙様式2-3（６月以降分）'!U350="","",'別紙様式2-3（６月以降分）'!U350)</f>
        <v/>
      </c>
      <c r="V350" s="1441" t="str">
        <f>IFERROR(VLOOKUP(K350,【参考】数式用!$A$5:$AB$27,MATCH(U350,【参考】数式用!$B$4:$AB$4,0)+1,0),"")</f>
        <v/>
      </c>
      <c r="W350" s="1443" t="s">
        <v>19</v>
      </c>
      <c r="X350" s="1570">
        <f>'別紙様式2-3（６月以降分）'!X350</f>
        <v>6</v>
      </c>
      <c r="Y350" s="1379" t="s">
        <v>10</v>
      </c>
      <c r="Z350" s="1570">
        <f>'別紙様式2-3（６月以降分）'!Z350</f>
        <v>6</v>
      </c>
      <c r="AA350" s="1379" t="s">
        <v>45</v>
      </c>
      <c r="AB350" s="1570">
        <f>'別紙様式2-3（６月以降分）'!AB350</f>
        <v>7</v>
      </c>
      <c r="AC350" s="1379" t="s">
        <v>10</v>
      </c>
      <c r="AD350" s="1570">
        <f>'別紙様式2-3（６月以降分）'!AD350</f>
        <v>3</v>
      </c>
      <c r="AE350" s="1379" t="s">
        <v>2188</v>
      </c>
      <c r="AF350" s="1379" t="s">
        <v>24</v>
      </c>
      <c r="AG350" s="1379">
        <f>IF(X350&gt;=1,(AB350*12+AD350)-(X350*12+Z350)+1,"")</f>
        <v>10</v>
      </c>
      <c r="AH350" s="1381" t="s">
        <v>38</v>
      </c>
      <c r="AI350" s="1383" t="str">
        <f>'別紙様式2-3（６月以降分）'!AI350</f>
        <v/>
      </c>
      <c r="AJ350" s="1564" t="str">
        <f>'別紙様式2-3（６月以降分）'!AJ350</f>
        <v/>
      </c>
      <c r="AK350" s="1566">
        <f>'別紙様式2-3（６月以降分）'!AK350</f>
        <v>0</v>
      </c>
      <c r="AL350" s="1568" t="str">
        <f>IF('別紙様式2-3（６月以降分）'!AL350="","",'別紙様式2-3（６月以降分）'!AL350)</f>
        <v/>
      </c>
      <c r="AM350" s="1559">
        <f>'別紙様式2-3（６月以降分）'!AM350</f>
        <v>0</v>
      </c>
      <c r="AN350" s="1561" t="str">
        <f>IF('別紙様式2-3（６月以降分）'!AN350="","",'別紙様式2-3（６月以降分）'!AN350)</f>
        <v/>
      </c>
      <c r="AO350" s="1395" t="str">
        <f>IF('別紙様式2-3（６月以降分）'!AO350="","",'別紙様式2-3（６月以降分）'!AO350)</f>
        <v/>
      </c>
      <c r="AP350" s="1359" t="str">
        <f>IF('別紙様式2-3（６月以降分）'!AP350="","",'別紙様式2-3（６月以降分）'!AP350)</f>
        <v/>
      </c>
      <c r="AQ350" s="1395" t="str">
        <f>IF('別紙様式2-3（６月以降分）'!AQ350="","",'別紙様式2-3（６月以降分）'!AQ350)</f>
        <v/>
      </c>
      <c r="AR350" s="1535" t="str">
        <f>IF('別紙様式2-3（６月以降分）'!AR350="","",'別紙様式2-3（６月以降分）'!AR350)</f>
        <v/>
      </c>
      <c r="AS350" s="1555"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2" t="str">
        <f>IFERROR(VLOOKUP(K350,【参考】数式用!$AJ$2:$AK$24,2,FALSE),"")</f>
        <v/>
      </c>
      <c r="AZ350" s="596"/>
      <c r="BE350" s="440"/>
      <c r="BF350" s="1335" t="str">
        <f>G350</f>
        <v/>
      </c>
      <c r="BG350" s="1335"/>
      <c r="BH350" s="1335"/>
    </row>
    <row r="351" spans="1:60" ht="15" customHeight="1">
      <c r="A351" s="1314"/>
      <c r="B351" s="1301"/>
      <c r="C351" s="1302"/>
      <c r="D351" s="1302"/>
      <c r="E351" s="1302"/>
      <c r="F351" s="1303"/>
      <c r="G351" s="1268"/>
      <c r="H351" s="1268"/>
      <c r="I351" s="1268"/>
      <c r="J351" s="1423"/>
      <c r="K351" s="1268"/>
      <c r="L351" s="1454"/>
      <c r="M351" s="1463"/>
      <c r="N351" s="1399" t="str">
        <f>IF('別紙様式2-2（４・５月分）'!Q267="","",'別紙様式2-2（４・５月分）'!Q267)</f>
        <v/>
      </c>
      <c r="O351" s="1426"/>
      <c r="P351" s="1432"/>
      <c r="Q351" s="1433"/>
      <c r="R351" s="1434"/>
      <c r="S351" s="1436"/>
      <c r="T351" s="1438"/>
      <c r="U351" s="1573"/>
      <c r="V351" s="1442"/>
      <c r="W351" s="1444"/>
      <c r="X351" s="1571"/>
      <c r="Y351" s="1380"/>
      <c r="Z351" s="1571"/>
      <c r="AA351" s="1380"/>
      <c r="AB351" s="1571"/>
      <c r="AC351" s="1380"/>
      <c r="AD351" s="1571"/>
      <c r="AE351" s="1380"/>
      <c r="AF351" s="1380"/>
      <c r="AG351" s="1380"/>
      <c r="AH351" s="1382"/>
      <c r="AI351" s="1384"/>
      <c r="AJ351" s="1565"/>
      <c r="AK351" s="1567"/>
      <c r="AL351" s="1569"/>
      <c r="AM351" s="1560"/>
      <c r="AN351" s="1562"/>
      <c r="AO351" s="1396"/>
      <c r="AP351" s="1563"/>
      <c r="AQ351" s="1396"/>
      <c r="AR351" s="1536"/>
      <c r="AS351" s="1556"/>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23"/>
      <c r="K352" s="1268"/>
      <c r="L352" s="1454"/>
      <c r="M352" s="1463"/>
      <c r="N352" s="1400"/>
      <c r="O352" s="1427"/>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57"/>
      <c r="V352" s="1413" t="str">
        <f>IFERROR(VLOOKUP(K350,【参考】数式用!$A$5:$AB$27,MATCH(U352,【参考】数式用!$B$4:$AB$4,0)+1,0),"")</f>
        <v/>
      </c>
      <c r="W352" s="1415" t="s">
        <v>19</v>
      </c>
      <c r="X352" s="1553"/>
      <c r="Y352" s="1365" t="s">
        <v>10</v>
      </c>
      <c r="Z352" s="1553"/>
      <c r="AA352" s="1365" t="s">
        <v>45</v>
      </c>
      <c r="AB352" s="1553"/>
      <c r="AC352" s="1365" t="s">
        <v>10</v>
      </c>
      <c r="AD352" s="1553"/>
      <c r="AE352" s="1365" t="s">
        <v>2188</v>
      </c>
      <c r="AF352" s="1365" t="s">
        <v>24</v>
      </c>
      <c r="AG352" s="1365" t="str">
        <f>IF(X352&gt;=1,(AB352*12+AD352)-(X352*12+Z352)+1,"")</f>
        <v/>
      </c>
      <c r="AH352" s="1367" t="s">
        <v>38</v>
      </c>
      <c r="AI352" s="1489" t="str">
        <f t="shared" ref="AI352" si="331">IFERROR(ROUNDDOWN(ROUND(L350*V352,0)*M350,0)*AG352,"")</f>
        <v/>
      </c>
      <c r="AJ352" s="1547" t="str">
        <f>IFERROR(ROUNDDOWN(ROUND((L350*(V352-AX350)),0)*M350,0)*AG352,"")</f>
        <v/>
      </c>
      <c r="AK352" s="1373"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9"/>
      <c r="AP352" s="1545"/>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5"/>
      <c r="B353" s="1419"/>
      <c r="C353" s="1420"/>
      <c r="D353" s="1420"/>
      <c r="E353" s="1420"/>
      <c r="F353" s="1421"/>
      <c r="G353" s="1269"/>
      <c r="H353" s="1269"/>
      <c r="I353" s="1269"/>
      <c r="J353" s="1424"/>
      <c r="K353" s="1269"/>
      <c r="L353" s="1455"/>
      <c r="M353" s="1464"/>
      <c r="N353" s="662" t="str">
        <f>IF('別紙様式2-2（４・５月分）'!Q268="","",'別紙様式2-2（４・５月分）'!Q268)</f>
        <v/>
      </c>
      <c r="O353" s="1428"/>
      <c r="P353" s="1402"/>
      <c r="Q353" s="1461"/>
      <c r="R353" s="1406"/>
      <c r="S353" s="1408"/>
      <c r="T353" s="1410"/>
      <c r="U353" s="1558"/>
      <c r="V353" s="1414"/>
      <c r="W353" s="1416"/>
      <c r="X353" s="1554"/>
      <c r="Y353" s="1366"/>
      <c r="Z353" s="1554"/>
      <c r="AA353" s="1366"/>
      <c r="AB353" s="1554"/>
      <c r="AC353" s="1366"/>
      <c r="AD353" s="1554"/>
      <c r="AE353" s="1366"/>
      <c r="AF353" s="1366"/>
      <c r="AG353" s="1366"/>
      <c r="AH353" s="1368"/>
      <c r="AI353" s="1490"/>
      <c r="AJ353" s="1548"/>
      <c r="AK353" s="1374"/>
      <c r="AL353" s="1550"/>
      <c r="AM353" s="1552"/>
      <c r="AN353" s="1544"/>
      <c r="AO353" s="1530"/>
      <c r="AP353" s="1546"/>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2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25" t="str">
        <f>IF(SUM('別紙様式2-2（４・５月分）'!R269:R271)=0,"",SUM('別紙様式2-2（４・５月分）'!R269:R271))</f>
        <v/>
      </c>
      <c r="P354" s="1429" t="str">
        <f>IFERROR(VLOOKUP('別紙様式2-2（４・５月分）'!AR269,【参考】数式用!$AT$5:$AU$22,2,FALSE),"")</f>
        <v/>
      </c>
      <c r="Q354" s="1430"/>
      <c r="R354" s="1431"/>
      <c r="S354" s="1435" t="str">
        <f>IFERROR(VLOOKUP(K354,【参考】数式用!$A$5:$AB$27,MATCH(P354,【参考】数式用!$B$4:$AB$4,0)+1,0),"")</f>
        <v/>
      </c>
      <c r="T354" s="1437" t="s">
        <v>2275</v>
      </c>
      <c r="U354" s="1572" t="str">
        <f>IF('別紙様式2-3（６月以降分）'!U354="","",'別紙様式2-3（６月以降分）'!U354)</f>
        <v/>
      </c>
      <c r="V354" s="1441" t="str">
        <f>IFERROR(VLOOKUP(K354,【参考】数式用!$A$5:$AB$27,MATCH(U354,【参考】数式用!$B$4:$AB$4,0)+1,0),"")</f>
        <v/>
      </c>
      <c r="W354" s="1443" t="s">
        <v>19</v>
      </c>
      <c r="X354" s="1570">
        <f>'別紙様式2-3（６月以降分）'!X354</f>
        <v>6</v>
      </c>
      <c r="Y354" s="1379" t="s">
        <v>10</v>
      </c>
      <c r="Z354" s="1570">
        <f>'別紙様式2-3（６月以降分）'!Z354</f>
        <v>6</v>
      </c>
      <c r="AA354" s="1379" t="s">
        <v>45</v>
      </c>
      <c r="AB354" s="1570">
        <f>'別紙様式2-3（６月以降分）'!AB354</f>
        <v>7</v>
      </c>
      <c r="AC354" s="1379" t="s">
        <v>10</v>
      </c>
      <c r="AD354" s="1570">
        <f>'別紙様式2-3（６月以降分）'!AD354</f>
        <v>3</v>
      </c>
      <c r="AE354" s="1379" t="s">
        <v>2188</v>
      </c>
      <c r="AF354" s="1379" t="s">
        <v>24</v>
      </c>
      <c r="AG354" s="1379">
        <f>IF(X354&gt;=1,(AB354*12+AD354)-(X354*12+Z354)+1,"")</f>
        <v>10</v>
      </c>
      <c r="AH354" s="1381" t="s">
        <v>38</v>
      </c>
      <c r="AI354" s="1383" t="str">
        <f>'別紙様式2-3（６月以降分）'!AI354</f>
        <v/>
      </c>
      <c r="AJ354" s="1564" t="str">
        <f>'別紙様式2-3（６月以降分）'!AJ354</f>
        <v/>
      </c>
      <c r="AK354" s="1566">
        <f>'別紙様式2-3（６月以降分）'!AK354</f>
        <v>0</v>
      </c>
      <c r="AL354" s="1568" t="str">
        <f>IF('別紙様式2-3（６月以降分）'!AL354="","",'別紙様式2-3（６月以降分）'!AL354)</f>
        <v/>
      </c>
      <c r="AM354" s="1559">
        <f>'別紙様式2-3（６月以降分）'!AM354</f>
        <v>0</v>
      </c>
      <c r="AN354" s="1561" t="str">
        <f>IF('別紙様式2-3（６月以降分）'!AN354="","",'別紙様式2-3（６月以降分）'!AN354)</f>
        <v/>
      </c>
      <c r="AO354" s="1395" t="str">
        <f>IF('別紙様式2-3（６月以降分）'!AO354="","",'別紙様式2-3（６月以降分）'!AO354)</f>
        <v/>
      </c>
      <c r="AP354" s="1359" t="str">
        <f>IF('別紙様式2-3（６月以降分）'!AP354="","",'別紙様式2-3（６月以降分）'!AP354)</f>
        <v/>
      </c>
      <c r="AQ354" s="1395" t="str">
        <f>IF('別紙様式2-3（６月以降分）'!AQ354="","",'別紙様式2-3（６月以降分）'!AQ354)</f>
        <v/>
      </c>
      <c r="AR354" s="1535" t="str">
        <f>IF('別紙様式2-3（６月以降分）'!AR354="","",'別紙様式2-3（６月以降分）'!AR354)</f>
        <v/>
      </c>
      <c r="AS354" s="1555"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4"/>
      <c r="B355" s="1301"/>
      <c r="C355" s="1302"/>
      <c r="D355" s="1302"/>
      <c r="E355" s="1302"/>
      <c r="F355" s="1303"/>
      <c r="G355" s="1268"/>
      <c r="H355" s="1268"/>
      <c r="I355" s="1268"/>
      <c r="J355" s="1423"/>
      <c r="K355" s="1268"/>
      <c r="L355" s="1454"/>
      <c r="M355" s="1456"/>
      <c r="N355" s="1399" t="str">
        <f>IF('別紙様式2-2（４・５月分）'!Q270="","",'別紙様式2-2（４・５月分）'!Q270)</f>
        <v/>
      </c>
      <c r="O355" s="1426"/>
      <c r="P355" s="1432"/>
      <c r="Q355" s="1433"/>
      <c r="R355" s="1434"/>
      <c r="S355" s="1436"/>
      <c r="T355" s="1438"/>
      <c r="U355" s="1573"/>
      <c r="V355" s="1442"/>
      <c r="W355" s="1444"/>
      <c r="X355" s="1571"/>
      <c r="Y355" s="1380"/>
      <c r="Z355" s="1571"/>
      <c r="AA355" s="1380"/>
      <c r="AB355" s="1571"/>
      <c r="AC355" s="1380"/>
      <c r="AD355" s="1571"/>
      <c r="AE355" s="1380"/>
      <c r="AF355" s="1380"/>
      <c r="AG355" s="1380"/>
      <c r="AH355" s="1382"/>
      <c r="AI355" s="1384"/>
      <c r="AJ355" s="1565"/>
      <c r="AK355" s="1567"/>
      <c r="AL355" s="1569"/>
      <c r="AM355" s="1560"/>
      <c r="AN355" s="1562"/>
      <c r="AO355" s="1396"/>
      <c r="AP355" s="1563"/>
      <c r="AQ355" s="1396"/>
      <c r="AR355" s="1536"/>
      <c r="AS355" s="1556"/>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23"/>
      <c r="K356" s="1268"/>
      <c r="L356" s="1454"/>
      <c r="M356" s="1456"/>
      <c r="N356" s="1400"/>
      <c r="O356" s="1427"/>
      <c r="P356" s="1401" t="s">
        <v>2196</v>
      </c>
      <c r="Q356" s="1460" t="str">
        <f>IFERROR(VLOOKUP('別紙様式2-2（４・５月分）'!AR269,【参考】数式用!$AT$5:$AV$22,3,FALSE),"")</f>
        <v/>
      </c>
      <c r="R356" s="1405" t="s">
        <v>2207</v>
      </c>
      <c r="S356" s="1445" t="str">
        <f>IFERROR(VLOOKUP(K354,【参考】数式用!$A$5:$AB$27,MATCH(Q356,【参考】数式用!$B$4:$AB$4,0)+1,0),"")</f>
        <v/>
      </c>
      <c r="T356" s="1409" t="s">
        <v>2285</v>
      </c>
      <c r="U356" s="1557"/>
      <c r="V356" s="1413" t="str">
        <f>IFERROR(VLOOKUP(K354,【参考】数式用!$A$5:$AB$27,MATCH(U356,【参考】数式用!$B$4:$AB$4,0)+1,0),"")</f>
        <v/>
      </c>
      <c r="W356" s="1415" t="s">
        <v>19</v>
      </c>
      <c r="X356" s="1553"/>
      <c r="Y356" s="1365" t="s">
        <v>10</v>
      </c>
      <c r="Z356" s="1553"/>
      <c r="AA356" s="1365" t="s">
        <v>45</v>
      </c>
      <c r="AB356" s="1553"/>
      <c r="AC356" s="1365" t="s">
        <v>10</v>
      </c>
      <c r="AD356" s="1553"/>
      <c r="AE356" s="1365" t="s">
        <v>2188</v>
      </c>
      <c r="AF356" s="1365" t="s">
        <v>24</v>
      </c>
      <c r="AG356" s="1365" t="str">
        <f>IF(X356&gt;=1,(AB356*12+AD356)-(X356*12+Z356)+1,"")</f>
        <v/>
      </c>
      <c r="AH356" s="1367" t="s">
        <v>38</v>
      </c>
      <c r="AI356" s="1489" t="str">
        <f t="shared" ref="AI356" si="335">IFERROR(ROUNDDOWN(ROUND(L354*V356,0)*M354,0)*AG356,"")</f>
        <v/>
      </c>
      <c r="AJ356" s="1547" t="str">
        <f>IFERROR(ROUNDDOWN(ROUND((L354*(V356-AX354)),0)*M354,0)*AG356,"")</f>
        <v/>
      </c>
      <c r="AK356" s="1373"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9"/>
      <c r="AP356" s="1545"/>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5"/>
      <c r="B357" s="1419"/>
      <c r="C357" s="1420"/>
      <c r="D357" s="1420"/>
      <c r="E357" s="1420"/>
      <c r="F357" s="1421"/>
      <c r="G357" s="1269"/>
      <c r="H357" s="1269"/>
      <c r="I357" s="1269"/>
      <c r="J357" s="1424"/>
      <c r="K357" s="1269"/>
      <c r="L357" s="1455"/>
      <c r="M357" s="1457"/>
      <c r="N357" s="662" t="str">
        <f>IF('別紙様式2-2（４・５月分）'!Q271="","",'別紙様式2-2（４・５月分）'!Q271)</f>
        <v/>
      </c>
      <c r="O357" s="1428"/>
      <c r="P357" s="1402"/>
      <c r="Q357" s="1461"/>
      <c r="R357" s="1406"/>
      <c r="S357" s="1408"/>
      <c r="T357" s="1410"/>
      <c r="U357" s="1558"/>
      <c r="V357" s="1414"/>
      <c r="W357" s="1416"/>
      <c r="X357" s="1554"/>
      <c r="Y357" s="1366"/>
      <c r="Z357" s="1554"/>
      <c r="AA357" s="1366"/>
      <c r="AB357" s="1554"/>
      <c r="AC357" s="1366"/>
      <c r="AD357" s="1554"/>
      <c r="AE357" s="1366"/>
      <c r="AF357" s="1366"/>
      <c r="AG357" s="1366"/>
      <c r="AH357" s="1368"/>
      <c r="AI357" s="1490"/>
      <c r="AJ357" s="1548"/>
      <c r="AK357" s="1374"/>
      <c r="AL357" s="1550"/>
      <c r="AM357" s="1552"/>
      <c r="AN357" s="1544"/>
      <c r="AO357" s="1530"/>
      <c r="AP357" s="1546"/>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3">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2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25" t="str">
        <f>IF(SUM('別紙様式2-2（４・５月分）'!R272:R274)=0,"",SUM('別紙様式2-2（４・５月分）'!R272:R274))</f>
        <v/>
      </c>
      <c r="P358" s="1429" t="str">
        <f>IFERROR(VLOOKUP('別紙様式2-2（４・５月分）'!AR272,【参考】数式用!$AT$5:$AU$22,2,FALSE),"")</f>
        <v/>
      </c>
      <c r="Q358" s="1430"/>
      <c r="R358" s="1431"/>
      <c r="S358" s="1435" t="str">
        <f>IFERROR(VLOOKUP(K358,【参考】数式用!$A$5:$AB$27,MATCH(P358,【参考】数式用!$B$4:$AB$4,0)+1,0),"")</f>
        <v/>
      </c>
      <c r="T358" s="1437" t="s">
        <v>2275</v>
      </c>
      <c r="U358" s="1572" t="str">
        <f>IF('別紙様式2-3（６月以降分）'!U358="","",'別紙様式2-3（６月以降分）'!U358)</f>
        <v/>
      </c>
      <c r="V358" s="1441" t="str">
        <f>IFERROR(VLOOKUP(K358,【参考】数式用!$A$5:$AB$27,MATCH(U358,【参考】数式用!$B$4:$AB$4,0)+1,0),"")</f>
        <v/>
      </c>
      <c r="W358" s="1443" t="s">
        <v>19</v>
      </c>
      <c r="X358" s="1570">
        <f>'別紙様式2-3（６月以降分）'!X358</f>
        <v>6</v>
      </c>
      <c r="Y358" s="1379" t="s">
        <v>10</v>
      </c>
      <c r="Z358" s="1570">
        <f>'別紙様式2-3（６月以降分）'!Z358</f>
        <v>6</v>
      </c>
      <c r="AA358" s="1379" t="s">
        <v>45</v>
      </c>
      <c r="AB358" s="1570">
        <f>'別紙様式2-3（６月以降分）'!AB358</f>
        <v>7</v>
      </c>
      <c r="AC358" s="1379" t="s">
        <v>10</v>
      </c>
      <c r="AD358" s="1570">
        <f>'別紙様式2-3（６月以降分）'!AD358</f>
        <v>3</v>
      </c>
      <c r="AE358" s="1379" t="s">
        <v>2188</v>
      </c>
      <c r="AF358" s="1379" t="s">
        <v>24</v>
      </c>
      <c r="AG358" s="1379">
        <f>IF(X358&gt;=1,(AB358*12+AD358)-(X358*12+Z358)+1,"")</f>
        <v>10</v>
      </c>
      <c r="AH358" s="1381" t="s">
        <v>38</v>
      </c>
      <c r="AI358" s="1383" t="str">
        <f>'別紙様式2-3（６月以降分）'!AI358</f>
        <v/>
      </c>
      <c r="AJ358" s="1564" t="str">
        <f>'別紙様式2-3（６月以降分）'!AJ358</f>
        <v/>
      </c>
      <c r="AK358" s="1566">
        <f>'別紙様式2-3（６月以降分）'!AK358</f>
        <v>0</v>
      </c>
      <c r="AL358" s="1568" t="str">
        <f>IF('別紙様式2-3（６月以降分）'!AL358="","",'別紙様式2-3（６月以降分）'!AL358)</f>
        <v/>
      </c>
      <c r="AM358" s="1559">
        <f>'別紙様式2-3（６月以降分）'!AM358</f>
        <v>0</v>
      </c>
      <c r="AN358" s="1561" t="str">
        <f>IF('別紙様式2-3（６月以降分）'!AN358="","",'別紙様式2-3（６月以降分）'!AN358)</f>
        <v/>
      </c>
      <c r="AO358" s="1395" t="str">
        <f>IF('別紙様式2-3（６月以降分）'!AO358="","",'別紙様式2-3（６月以降分）'!AO358)</f>
        <v/>
      </c>
      <c r="AP358" s="1359" t="str">
        <f>IF('別紙様式2-3（６月以降分）'!AP358="","",'別紙様式2-3（６月以降分）'!AP358)</f>
        <v/>
      </c>
      <c r="AQ358" s="1395" t="str">
        <f>IF('別紙様式2-3（６月以降分）'!AQ358="","",'別紙様式2-3（６月以降分）'!AQ358)</f>
        <v/>
      </c>
      <c r="AR358" s="1535" t="str">
        <f>IF('別紙様式2-3（６月以降分）'!AR358="","",'別紙様式2-3（６月以降分）'!AR358)</f>
        <v/>
      </c>
      <c r="AS358" s="1555"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2" t="str">
        <f>IFERROR(VLOOKUP(K358,【参考】数式用!$AJ$2:$AK$24,2,FALSE),"")</f>
        <v/>
      </c>
      <c r="AZ358" s="596"/>
      <c r="BE358" s="440"/>
      <c r="BF358" s="1335" t="str">
        <f>G358</f>
        <v/>
      </c>
      <c r="BG358" s="1335"/>
      <c r="BH358" s="1335"/>
    </row>
    <row r="359" spans="1:60" ht="15" customHeight="1">
      <c r="A359" s="1314"/>
      <c r="B359" s="1301"/>
      <c r="C359" s="1302"/>
      <c r="D359" s="1302"/>
      <c r="E359" s="1302"/>
      <c r="F359" s="1303"/>
      <c r="G359" s="1268"/>
      <c r="H359" s="1268"/>
      <c r="I359" s="1268"/>
      <c r="J359" s="1423"/>
      <c r="K359" s="1268"/>
      <c r="L359" s="1454"/>
      <c r="M359" s="1463"/>
      <c r="N359" s="1399" t="str">
        <f>IF('別紙様式2-2（４・５月分）'!Q273="","",'別紙様式2-2（４・５月分）'!Q273)</f>
        <v/>
      </c>
      <c r="O359" s="1426"/>
      <c r="P359" s="1432"/>
      <c r="Q359" s="1433"/>
      <c r="R359" s="1434"/>
      <c r="S359" s="1436"/>
      <c r="T359" s="1438"/>
      <c r="U359" s="1573"/>
      <c r="V359" s="1442"/>
      <c r="W359" s="1444"/>
      <c r="X359" s="1571"/>
      <c r="Y359" s="1380"/>
      <c r="Z359" s="1571"/>
      <c r="AA359" s="1380"/>
      <c r="AB359" s="1571"/>
      <c r="AC359" s="1380"/>
      <c r="AD359" s="1571"/>
      <c r="AE359" s="1380"/>
      <c r="AF359" s="1380"/>
      <c r="AG359" s="1380"/>
      <c r="AH359" s="1382"/>
      <c r="AI359" s="1384"/>
      <c r="AJ359" s="1565"/>
      <c r="AK359" s="1567"/>
      <c r="AL359" s="1569"/>
      <c r="AM359" s="1560"/>
      <c r="AN359" s="1562"/>
      <c r="AO359" s="1396"/>
      <c r="AP359" s="1563"/>
      <c r="AQ359" s="1396"/>
      <c r="AR359" s="1536"/>
      <c r="AS359" s="1556"/>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23"/>
      <c r="K360" s="1268"/>
      <c r="L360" s="1454"/>
      <c r="M360" s="1463"/>
      <c r="N360" s="1400"/>
      <c r="O360" s="1427"/>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57"/>
      <c r="V360" s="1413" t="str">
        <f>IFERROR(VLOOKUP(K358,【参考】数式用!$A$5:$AB$27,MATCH(U360,【参考】数式用!$B$4:$AB$4,0)+1,0),"")</f>
        <v/>
      </c>
      <c r="W360" s="1415" t="s">
        <v>19</v>
      </c>
      <c r="X360" s="1553"/>
      <c r="Y360" s="1365" t="s">
        <v>10</v>
      </c>
      <c r="Z360" s="1553"/>
      <c r="AA360" s="1365" t="s">
        <v>45</v>
      </c>
      <c r="AB360" s="1553"/>
      <c r="AC360" s="1365" t="s">
        <v>10</v>
      </c>
      <c r="AD360" s="1553"/>
      <c r="AE360" s="1365" t="s">
        <v>2188</v>
      </c>
      <c r="AF360" s="1365" t="s">
        <v>24</v>
      </c>
      <c r="AG360" s="1365" t="str">
        <f>IF(X360&gt;=1,(AB360*12+AD360)-(X360*12+Z360)+1,"")</f>
        <v/>
      </c>
      <c r="AH360" s="1367" t="s">
        <v>38</v>
      </c>
      <c r="AI360" s="1489" t="str">
        <f t="shared" ref="AI360" si="339">IFERROR(ROUNDDOWN(ROUND(L358*V360,0)*M358,0)*AG360,"")</f>
        <v/>
      </c>
      <c r="AJ360" s="1547" t="str">
        <f>IFERROR(ROUNDDOWN(ROUND((L358*(V360-AX358)),0)*M358,0)*AG360,"")</f>
        <v/>
      </c>
      <c r="AK360" s="1373"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9"/>
      <c r="AP360" s="1545"/>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5"/>
      <c r="B361" s="1419"/>
      <c r="C361" s="1420"/>
      <c r="D361" s="1420"/>
      <c r="E361" s="1420"/>
      <c r="F361" s="1421"/>
      <c r="G361" s="1269"/>
      <c r="H361" s="1269"/>
      <c r="I361" s="1269"/>
      <c r="J361" s="1424"/>
      <c r="K361" s="1269"/>
      <c r="L361" s="1455"/>
      <c r="M361" s="1464"/>
      <c r="N361" s="662" t="str">
        <f>IF('別紙様式2-2（４・５月分）'!Q274="","",'別紙様式2-2（４・５月分）'!Q274)</f>
        <v/>
      </c>
      <c r="O361" s="1428"/>
      <c r="P361" s="1402"/>
      <c r="Q361" s="1461"/>
      <c r="R361" s="1406"/>
      <c r="S361" s="1408"/>
      <c r="T361" s="1410"/>
      <c r="U361" s="1558"/>
      <c r="V361" s="1414"/>
      <c r="W361" s="1416"/>
      <c r="X361" s="1554"/>
      <c r="Y361" s="1366"/>
      <c r="Z361" s="1554"/>
      <c r="AA361" s="1366"/>
      <c r="AB361" s="1554"/>
      <c r="AC361" s="1366"/>
      <c r="AD361" s="1554"/>
      <c r="AE361" s="1366"/>
      <c r="AF361" s="1366"/>
      <c r="AG361" s="1366"/>
      <c r="AH361" s="1368"/>
      <c r="AI361" s="1490"/>
      <c r="AJ361" s="1548"/>
      <c r="AK361" s="1374"/>
      <c r="AL361" s="1550"/>
      <c r="AM361" s="1552"/>
      <c r="AN361" s="1544"/>
      <c r="AO361" s="1530"/>
      <c r="AP361" s="1546"/>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2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25" t="str">
        <f>IF(SUM('別紙様式2-2（４・５月分）'!R275:R277)=0,"",SUM('別紙様式2-2（４・５月分）'!R275:R277))</f>
        <v/>
      </c>
      <c r="P362" s="1429" t="str">
        <f>IFERROR(VLOOKUP('別紙様式2-2（４・５月分）'!AR275,【参考】数式用!$AT$5:$AU$22,2,FALSE),"")</f>
        <v/>
      </c>
      <c r="Q362" s="1430"/>
      <c r="R362" s="1431"/>
      <c r="S362" s="1435" t="str">
        <f>IFERROR(VLOOKUP(K362,【参考】数式用!$A$5:$AB$27,MATCH(P362,【参考】数式用!$B$4:$AB$4,0)+1,0),"")</f>
        <v/>
      </c>
      <c r="T362" s="1437" t="s">
        <v>2275</v>
      </c>
      <c r="U362" s="1572" t="str">
        <f>IF('別紙様式2-3（６月以降分）'!U362="","",'別紙様式2-3（６月以降分）'!U362)</f>
        <v/>
      </c>
      <c r="V362" s="1441" t="str">
        <f>IFERROR(VLOOKUP(K362,【参考】数式用!$A$5:$AB$27,MATCH(U362,【参考】数式用!$B$4:$AB$4,0)+1,0),"")</f>
        <v/>
      </c>
      <c r="W362" s="1443" t="s">
        <v>19</v>
      </c>
      <c r="X362" s="1570">
        <f>'別紙様式2-3（６月以降分）'!X362</f>
        <v>6</v>
      </c>
      <c r="Y362" s="1379" t="s">
        <v>10</v>
      </c>
      <c r="Z362" s="1570">
        <f>'別紙様式2-3（６月以降分）'!Z362</f>
        <v>6</v>
      </c>
      <c r="AA362" s="1379" t="s">
        <v>45</v>
      </c>
      <c r="AB362" s="1570">
        <f>'別紙様式2-3（６月以降分）'!AB362</f>
        <v>7</v>
      </c>
      <c r="AC362" s="1379" t="s">
        <v>10</v>
      </c>
      <c r="AD362" s="1570">
        <f>'別紙様式2-3（６月以降分）'!AD362</f>
        <v>3</v>
      </c>
      <c r="AE362" s="1379" t="s">
        <v>2188</v>
      </c>
      <c r="AF362" s="1379" t="s">
        <v>24</v>
      </c>
      <c r="AG362" s="1379">
        <f>IF(X362&gt;=1,(AB362*12+AD362)-(X362*12+Z362)+1,"")</f>
        <v>10</v>
      </c>
      <c r="AH362" s="1381" t="s">
        <v>38</v>
      </c>
      <c r="AI362" s="1383" t="str">
        <f>'別紙様式2-3（６月以降分）'!AI362</f>
        <v/>
      </c>
      <c r="AJ362" s="1564" t="str">
        <f>'別紙様式2-3（６月以降分）'!AJ362</f>
        <v/>
      </c>
      <c r="AK362" s="1566">
        <f>'別紙様式2-3（６月以降分）'!AK362</f>
        <v>0</v>
      </c>
      <c r="AL362" s="1568" t="str">
        <f>IF('別紙様式2-3（６月以降分）'!AL362="","",'別紙様式2-3（６月以降分）'!AL362)</f>
        <v/>
      </c>
      <c r="AM362" s="1559">
        <f>'別紙様式2-3（６月以降分）'!AM362</f>
        <v>0</v>
      </c>
      <c r="AN362" s="1561" t="str">
        <f>IF('別紙様式2-3（６月以降分）'!AN362="","",'別紙様式2-3（６月以降分）'!AN362)</f>
        <v/>
      </c>
      <c r="AO362" s="1395" t="str">
        <f>IF('別紙様式2-3（６月以降分）'!AO362="","",'別紙様式2-3（６月以降分）'!AO362)</f>
        <v/>
      </c>
      <c r="AP362" s="1359" t="str">
        <f>IF('別紙様式2-3（６月以降分）'!AP362="","",'別紙様式2-3（６月以降分）'!AP362)</f>
        <v/>
      </c>
      <c r="AQ362" s="1395" t="str">
        <f>IF('別紙様式2-3（６月以降分）'!AQ362="","",'別紙様式2-3（６月以降分）'!AQ362)</f>
        <v/>
      </c>
      <c r="AR362" s="1535" t="str">
        <f>IF('別紙様式2-3（６月以降分）'!AR362="","",'別紙様式2-3（６月以降分）'!AR362)</f>
        <v/>
      </c>
      <c r="AS362" s="1555"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4"/>
      <c r="B363" s="1301"/>
      <c r="C363" s="1302"/>
      <c r="D363" s="1302"/>
      <c r="E363" s="1302"/>
      <c r="F363" s="1303"/>
      <c r="G363" s="1268"/>
      <c r="H363" s="1268"/>
      <c r="I363" s="1268"/>
      <c r="J363" s="1423"/>
      <c r="K363" s="1268"/>
      <c r="L363" s="1454"/>
      <c r="M363" s="1456"/>
      <c r="N363" s="1399" t="str">
        <f>IF('別紙様式2-2（４・５月分）'!Q276="","",'別紙様式2-2（４・５月分）'!Q276)</f>
        <v/>
      </c>
      <c r="O363" s="1426"/>
      <c r="P363" s="1432"/>
      <c r="Q363" s="1433"/>
      <c r="R363" s="1434"/>
      <c r="S363" s="1436"/>
      <c r="T363" s="1438"/>
      <c r="U363" s="1573"/>
      <c r="V363" s="1442"/>
      <c r="W363" s="1444"/>
      <c r="X363" s="1571"/>
      <c r="Y363" s="1380"/>
      <c r="Z363" s="1571"/>
      <c r="AA363" s="1380"/>
      <c r="AB363" s="1571"/>
      <c r="AC363" s="1380"/>
      <c r="AD363" s="1571"/>
      <c r="AE363" s="1380"/>
      <c r="AF363" s="1380"/>
      <c r="AG363" s="1380"/>
      <c r="AH363" s="1382"/>
      <c r="AI363" s="1384"/>
      <c r="AJ363" s="1565"/>
      <c r="AK363" s="1567"/>
      <c r="AL363" s="1569"/>
      <c r="AM363" s="1560"/>
      <c r="AN363" s="1562"/>
      <c r="AO363" s="1396"/>
      <c r="AP363" s="1563"/>
      <c r="AQ363" s="1396"/>
      <c r="AR363" s="1536"/>
      <c r="AS363" s="1556"/>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23"/>
      <c r="K364" s="1268"/>
      <c r="L364" s="1454"/>
      <c r="M364" s="1456"/>
      <c r="N364" s="1400"/>
      <c r="O364" s="1427"/>
      <c r="P364" s="1401" t="s">
        <v>2196</v>
      </c>
      <c r="Q364" s="1460" t="str">
        <f>IFERROR(VLOOKUP('別紙様式2-2（４・５月分）'!AR275,【参考】数式用!$AT$5:$AV$22,3,FALSE),"")</f>
        <v/>
      </c>
      <c r="R364" s="1405" t="s">
        <v>2207</v>
      </c>
      <c r="S364" s="1445" t="str">
        <f>IFERROR(VLOOKUP(K362,【参考】数式用!$A$5:$AB$27,MATCH(Q364,【参考】数式用!$B$4:$AB$4,0)+1,0),"")</f>
        <v/>
      </c>
      <c r="T364" s="1409" t="s">
        <v>2285</v>
      </c>
      <c r="U364" s="1557"/>
      <c r="V364" s="1413" t="str">
        <f>IFERROR(VLOOKUP(K362,【参考】数式用!$A$5:$AB$27,MATCH(U364,【参考】数式用!$B$4:$AB$4,0)+1,0),"")</f>
        <v/>
      </c>
      <c r="W364" s="1415" t="s">
        <v>19</v>
      </c>
      <c r="X364" s="1553"/>
      <c r="Y364" s="1365" t="s">
        <v>10</v>
      </c>
      <c r="Z364" s="1553"/>
      <c r="AA364" s="1365" t="s">
        <v>45</v>
      </c>
      <c r="AB364" s="1553"/>
      <c r="AC364" s="1365" t="s">
        <v>10</v>
      </c>
      <c r="AD364" s="1553"/>
      <c r="AE364" s="1365" t="s">
        <v>2188</v>
      </c>
      <c r="AF364" s="1365" t="s">
        <v>24</v>
      </c>
      <c r="AG364" s="1365" t="str">
        <f>IF(X364&gt;=1,(AB364*12+AD364)-(X364*12+Z364)+1,"")</f>
        <v/>
      </c>
      <c r="AH364" s="1367" t="s">
        <v>38</v>
      </c>
      <c r="AI364" s="1489" t="str">
        <f t="shared" ref="AI364" si="343">IFERROR(ROUNDDOWN(ROUND(L362*V364,0)*M362,0)*AG364,"")</f>
        <v/>
      </c>
      <c r="AJ364" s="1547" t="str">
        <f>IFERROR(ROUNDDOWN(ROUND((L362*(V364-AX362)),0)*M362,0)*AG364,"")</f>
        <v/>
      </c>
      <c r="AK364" s="1373"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9"/>
      <c r="AP364" s="1545"/>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5"/>
      <c r="B365" s="1419"/>
      <c r="C365" s="1420"/>
      <c r="D365" s="1420"/>
      <c r="E365" s="1420"/>
      <c r="F365" s="1421"/>
      <c r="G365" s="1269"/>
      <c r="H365" s="1269"/>
      <c r="I365" s="1269"/>
      <c r="J365" s="1424"/>
      <c r="K365" s="1269"/>
      <c r="L365" s="1455"/>
      <c r="M365" s="1457"/>
      <c r="N365" s="662" t="str">
        <f>IF('別紙様式2-2（４・５月分）'!Q277="","",'別紙様式2-2（４・５月分）'!Q277)</f>
        <v/>
      </c>
      <c r="O365" s="1428"/>
      <c r="P365" s="1402"/>
      <c r="Q365" s="1461"/>
      <c r="R365" s="1406"/>
      <c r="S365" s="1408"/>
      <c r="T365" s="1410"/>
      <c r="U365" s="1558"/>
      <c r="V365" s="1414"/>
      <c r="W365" s="1416"/>
      <c r="X365" s="1554"/>
      <c r="Y365" s="1366"/>
      <c r="Z365" s="1554"/>
      <c r="AA365" s="1366"/>
      <c r="AB365" s="1554"/>
      <c r="AC365" s="1366"/>
      <c r="AD365" s="1554"/>
      <c r="AE365" s="1366"/>
      <c r="AF365" s="1366"/>
      <c r="AG365" s="1366"/>
      <c r="AH365" s="1368"/>
      <c r="AI365" s="1490"/>
      <c r="AJ365" s="1548"/>
      <c r="AK365" s="1374"/>
      <c r="AL365" s="1550"/>
      <c r="AM365" s="1552"/>
      <c r="AN365" s="1544"/>
      <c r="AO365" s="1530"/>
      <c r="AP365" s="1546"/>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3">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2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25" t="str">
        <f>IF(SUM('別紙様式2-2（４・５月分）'!R278:R280)=0,"",SUM('別紙様式2-2（４・５月分）'!R278:R280))</f>
        <v/>
      </c>
      <c r="P366" s="1429" t="str">
        <f>IFERROR(VLOOKUP('別紙様式2-2（４・５月分）'!AR278,【参考】数式用!$AT$5:$AU$22,2,FALSE),"")</f>
        <v/>
      </c>
      <c r="Q366" s="1430"/>
      <c r="R366" s="1431"/>
      <c r="S366" s="1435" t="str">
        <f>IFERROR(VLOOKUP(K366,【参考】数式用!$A$5:$AB$27,MATCH(P366,【参考】数式用!$B$4:$AB$4,0)+1,0),"")</f>
        <v/>
      </c>
      <c r="T366" s="1437" t="s">
        <v>2275</v>
      </c>
      <c r="U366" s="1572" t="str">
        <f>IF('別紙様式2-3（６月以降分）'!U366="","",'別紙様式2-3（６月以降分）'!U366)</f>
        <v/>
      </c>
      <c r="V366" s="1441" t="str">
        <f>IFERROR(VLOOKUP(K366,【参考】数式用!$A$5:$AB$27,MATCH(U366,【参考】数式用!$B$4:$AB$4,0)+1,0),"")</f>
        <v/>
      </c>
      <c r="W366" s="1443" t="s">
        <v>19</v>
      </c>
      <c r="X366" s="1570">
        <f>'別紙様式2-3（６月以降分）'!X366</f>
        <v>6</v>
      </c>
      <c r="Y366" s="1379" t="s">
        <v>10</v>
      </c>
      <c r="Z366" s="1570">
        <f>'別紙様式2-3（６月以降分）'!Z366</f>
        <v>6</v>
      </c>
      <c r="AA366" s="1379" t="s">
        <v>45</v>
      </c>
      <c r="AB366" s="1570">
        <f>'別紙様式2-3（６月以降分）'!AB366</f>
        <v>7</v>
      </c>
      <c r="AC366" s="1379" t="s">
        <v>10</v>
      </c>
      <c r="AD366" s="1570">
        <f>'別紙様式2-3（６月以降分）'!AD366</f>
        <v>3</v>
      </c>
      <c r="AE366" s="1379" t="s">
        <v>2188</v>
      </c>
      <c r="AF366" s="1379" t="s">
        <v>24</v>
      </c>
      <c r="AG366" s="1379">
        <f>IF(X366&gt;=1,(AB366*12+AD366)-(X366*12+Z366)+1,"")</f>
        <v>10</v>
      </c>
      <c r="AH366" s="1381" t="s">
        <v>38</v>
      </c>
      <c r="AI366" s="1383" t="str">
        <f>'別紙様式2-3（６月以降分）'!AI366</f>
        <v/>
      </c>
      <c r="AJ366" s="1564" t="str">
        <f>'別紙様式2-3（６月以降分）'!AJ366</f>
        <v/>
      </c>
      <c r="AK366" s="1566">
        <f>'別紙様式2-3（６月以降分）'!AK366</f>
        <v>0</v>
      </c>
      <c r="AL366" s="1568" t="str">
        <f>IF('別紙様式2-3（６月以降分）'!AL366="","",'別紙様式2-3（６月以降分）'!AL366)</f>
        <v/>
      </c>
      <c r="AM366" s="1559">
        <f>'別紙様式2-3（６月以降分）'!AM366</f>
        <v>0</v>
      </c>
      <c r="AN366" s="1561" t="str">
        <f>IF('別紙様式2-3（６月以降分）'!AN366="","",'別紙様式2-3（６月以降分）'!AN366)</f>
        <v/>
      </c>
      <c r="AO366" s="1395" t="str">
        <f>IF('別紙様式2-3（６月以降分）'!AO366="","",'別紙様式2-3（６月以降分）'!AO366)</f>
        <v/>
      </c>
      <c r="AP366" s="1359" t="str">
        <f>IF('別紙様式2-3（６月以降分）'!AP366="","",'別紙様式2-3（６月以降分）'!AP366)</f>
        <v/>
      </c>
      <c r="AQ366" s="1395" t="str">
        <f>IF('別紙様式2-3（６月以降分）'!AQ366="","",'別紙様式2-3（６月以降分）'!AQ366)</f>
        <v/>
      </c>
      <c r="AR366" s="1535" t="str">
        <f>IF('別紙様式2-3（６月以降分）'!AR366="","",'別紙様式2-3（６月以降分）'!AR366)</f>
        <v/>
      </c>
      <c r="AS366" s="1555"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2" t="str">
        <f>IFERROR(VLOOKUP(K366,【参考】数式用!$AJ$2:$AK$24,2,FALSE),"")</f>
        <v/>
      </c>
      <c r="AZ366" s="596"/>
      <c r="BE366" s="440"/>
      <c r="BF366" s="1335" t="str">
        <f>G366</f>
        <v/>
      </c>
      <c r="BG366" s="1335"/>
      <c r="BH366" s="1335"/>
    </row>
    <row r="367" spans="1:60" ht="15" customHeight="1">
      <c r="A367" s="1314"/>
      <c r="B367" s="1301"/>
      <c r="C367" s="1302"/>
      <c r="D367" s="1302"/>
      <c r="E367" s="1302"/>
      <c r="F367" s="1303"/>
      <c r="G367" s="1268"/>
      <c r="H367" s="1268"/>
      <c r="I367" s="1268"/>
      <c r="J367" s="1423"/>
      <c r="K367" s="1268"/>
      <c r="L367" s="1454"/>
      <c r="M367" s="1463"/>
      <c r="N367" s="1399" t="str">
        <f>IF('別紙様式2-2（４・５月分）'!Q279="","",'別紙様式2-2（４・５月分）'!Q279)</f>
        <v/>
      </c>
      <c r="O367" s="1426"/>
      <c r="P367" s="1432"/>
      <c r="Q367" s="1433"/>
      <c r="R367" s="1434"/>
      <c r="S367" s="1436"/>
      <c r="T367" s="1438"/>
      <c r="U367" s="1573"/>
      <c r="V367" s="1442"/>
      <c r="W367" s="1444"/>
      <c r="X367" s="1571"/>
      <c r="Y367" s="1380"/>
      <c r="Z367" s="1571"/>
      <c r="AA367" s="1380"/>
      <c r="AB367" s="1571"/>
      <c r="AC367" s="1380"/>
      <c r="AD367" s="1571"/>
      <c r="AE367" s="1380"/>
      <c r="AF367" s="1380"/>
      <c r="AG367" s="1380"/>
      <c r="AH367" s="1382"/>
      <c r="AI367" s="1384"/>
      <c r="AJ367" s="1565"/>
      <c r="AK367" s="1567"/>
      <c r="AL367" s="1569"/>
      <c r="AM367" s="1560"/>
      <c r="AN367" s="1562"/>
      <c r="AO367" s="1396"/>
      <c r="AP367" s="1563"/>
      <c r="AQ367" s="1396"/>
      <c r="AR367" s="1536"/>
      <c r="AS367" s="1556"/>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23"/>
      <c r="K368" s="1268"/>
      <c r="L368" s="1454"/>
      <c r="M368" s="1463"/>
      <c r="N368" s="1400"/>
      <c r="O368" s="1427"/>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57"/>
      <c r="V368" s="1413" t="str">
        <f>IFERROR(VLOOKUP(K366,【参考】数式用!$A$5:$AB$27,MATCH(U368,【参考】数式用!$B$4:$AB$4,0)+1,0),"")</f>
        <v/>
      </c>
      <c r="W368" s="1415" t="s">
        <v>19</v>
      </c>
      <c r="X368" s="1553"/>
      <c r="Y368" s="1365" t="s">
        <v>10</v>
      </c>
      <c r="Z368" s="1553"/>
      <c r="AA368" s="1365" t="s">
        <v>45</v>
      </c>
      <c r="AB368" s="1553"/>
      <c r="AC368" s="1365" t="s">
        <v>10</v>
      </c>
      <c r="AD368" s="1553"/>
      <c r="AE368" s="1365" t="s">
        <v>2188</v>
      </c>
      <c r="AF368" s="1365" t="s">
        <v>24</v>
      </c>
      <c r="AG368" s="1365" t="str">
        <f>IF(X368&gt;=1,(AB368*12+AD368)-(X368*12+Z368)+1,"")</f>
        <v/>
      </c>
      <c r="AH368" s="1367" t="s">
        <v>38</v>
      </c>
      <c r="AI368" s="1489" t="str">
        <f t="shared" ref="AI368" si="347">IFERROR(ROUNDDOWN(ROUND(L366*V368,0)*M366,0)*AG368,"")</f>
        <v/>
      </c>
      <c r="AJ368" s="1547" t="str">
        <f>IFERROR(ROUNDDOWN(ROUND((L366*(V368-AX366)),0)*M366,0)*AG368,"")</f>
        <v/>
      </c>
      <c r="AK368" s="1373"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9"/>
      <c r="AP368" s="1545"/>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5"/>
      <c r="B369" s="1419"/>
      <c r="C369" s="1420"/>
      <c r="D369" s="1420"/>
      <c r="E369" s="1420"/>
      <c r="F369" s="1421"/>
      <c r="G369" s="1269"/>
      <c r="H369" s="1269"/>
      <c r="I369" s="1269"/>
      <c r="J369" s="1424"/>
      <c r="K369" s="1269"/>
      <c r="L369" s="1455"/>
      <c r="M369" s="1464"/>
      <c r="N369" s="662" t="str">
        <f>IF('別紙様式2-2（４・５月分）'!Q280="","",'別紙様式2-2（４・５月分）'!Q280)</f>
        <v/>
      </c>
      <c r="O369" s="1428"/>
      <c r="P369" s="1402"/>
      <c r="Q369" s="1461"/>
      <c r="R369" s="1406"/>
      <c r="S369" s="1408"/>
      <c r="T369" s="1410"/>
      <c r="U369" s="1558"/>
      <c r="V369" s="1414"/>
      <c r="W369" s="1416"/>
      <c r="X369" s="1554"/>
      <c r="Y369" s="1366"/>
      <c r="Z369" s="1554"/>
      <c r="AA369" s="1366"/>
      <c r="AB369" s="1554"/>
      <c r="AC369" s="1366"/>
      <c r="AD369" s="1554"/>
      <c r="AE369" s="1366"/>
      <c r="AF369" s="1366"/>
      <c r="AG369" s="1366"/>
      <c r="AH369" s="1368"/>
      <c r="AI369" s="1490"/>
      <c r="AJ369" s="1548"/>
      <c r="AK369" s="1374"/>
      <c r="AL369" s="1550"/>
      <c r="AM369" s="1552"/>
      <c r="AN369" s="1544"/>
      <c r="AO369" s="1530"/>
      <c r="AP369" s="1546"/>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2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25" t="str">
        <f>IF(SUM('別紙様式2-2（４・５月分）'!R281:R283)=0,"",SUM('別紙様式2-2（４・５月分）'!R281:R283))</f>
        <v/>
      </c>
      <c r="P370" s="1429" t="str">
        <f>IFERROR(VLOOKUP('別紙様式2-2（４・５月分）'!AR281,【参考】数式用!$AT$5:$AU$22,2,FALSE),"")</f>
        <v/>
      </c>
      <c r="Q370" s="1430"/>
      <c r="R370" s="1431"/>
      <c r="S370" s="1435" t="str">
        <f>IFERROR(VLOOKUP(K370,【参考】数式用!$A$5:$AB$27,MATCH(P370,【参考】数式用!$B$4:$AB$4,0)+1,0),"")</f>
        <v/>
      </c>
      <c r="T370" s="1437" t="s">
        <v>2275</v>
      </c>
      <c r="U370" s="1572" t="str">
        <f>IF('別紙様式2-3（６月以降分）'!U370="","",'別紙様式2-3（６月以降分）'!U370)</f>
        <v/>
      </c>
      <c r="V370" s="1441" t="str">
        <f>IFERROR(VLOOKUP(K370,【参考】数式用!$A$5:$AB$27,MATCH(U370,【参考】数式用!$B$4:$AB$4,0)+1,0),"")</f>
        <v/>
      </c>
      <c r="W370" s="1443" t="s">
        <v>19</v>
      </c>
      <c r="X370" s="1570">
        <f>'別紙様式2-3（６月以降分）'!X370</f>
        <v>6</v>
      </c>
      <c r="Y370" s="1379" t="s">
        <v>10</v>
      </c>
      <c r="Z370" s="1570">
        <f>'別紙様式2-3（６月以降分）'!Z370</f>
        <v>6</v>
      </c>
      <c r="AA370" s="1379" t="s">
        <v>45</v>
      </c>
      <c r="AB370" s="1570">
        <f>'別紙様式2-3（６月以降分）'!AB370</f>
        <v>7</v>
      </c>
      <c r="AC370" s="1379" t="s">
        <v>10</v>
      </c>
      <c r="AD370" s="1570">
        <f>'別紙様式2-3（６月以降分）'!AD370</f>
        <v>3</v>
      </c>
      <c r="AE370" s="1379" t="s">
        <v>2188</v>
      </c>
      <c r="AF370" s="1379" t="s">
        <v>24</v>
      </c>
      <c r="AG370" s="1379">
        <f>IF(X370&gt;=1,(AB370*12+AD370)-(X370*12+Z370)+1,"")</f>
        <v>10</v>
      </c>
      <c r="AH370" s="1381" t="s">
        <v>38</v>
      </c>
      <c r="AI370" s="1383" t="str">
        <f>'別紙様式2-3（６月以降分）'!AI370</f>
        <v/>
      </c>
      <c r="AJ370" s="1564" t="str">
        <f>'別紙様式2-3（６月以降分）'!AJ370</f>
        <v/>
      </c>
      <c r="AK370" s="1566">
        <f>'別紙様式2-3（６月以降分）'!AK370</f>
        <v>0</v>
      </c>
      <c r="AL370" s="1568" t="str">
        <f>IF('別紙様式2-3（６月以降分）'!AL370="","",'別紙様式2-3（６月以降分）'!AL370)</f>
        <v/>
      </c>
      <c r="AM370" s="1559">
        <f>'別紙様式2-3（６月以降分）'!AM370</f>
        <v>0</v>
      </c>
      <c r="AN370" s="1561" t="str">
        <f>IF('別紙様式2-3（６月以降分）'!AN370="","",'別紙様式2-3（６月以降分）'!AN370)</f>
        <v/>
      </c>
      <c r="AO370" s="1395" t="str">
        <f>IF('別紙様式2-3（６月以降分）'!AO370="","",'別紙様式2-3（６月以降分）'!AO370)</f>
        <v/>
      </c>
      <c r="AP370" s="1359" t="str">
        <f>IF('別紙様式2-3（６月以降分）'!AP370="","",'別紙様式2-3（６月以降分）'!AP370)</f>
        <v/>
      </c>
      <c r="AQ370" s="1395" t="str">
        <f>IF('別紙様式2-3（６月以降分）'!AQ370="","",'別紙様式2-3（６月以降分）'!AQ370)</f>
        <v/>
      </c>
      <c r="AR370" s="1535" t="str">
        <f>IF('別紙様式2-3（６月以降分）'!AR370="","",'別紙様式2-3（６月以降分）'!AR370)</f>
        <v/>
      </c>
      <c r="AS370" s="1555"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4"/>
      <c r="B371" s="1301"/>
      <c r="C371" s="1302"/>
      <c r="D371" s="1302"/>
      <c r="E371" s="1302"/>
      <c r="F371" s="1303"/>
      <c r="G371" s="1268"/>
      <c r="H371" s="1268"/>
      <c r="I371" s="1268"/>
      <c r="J371" s="1423"/>
      <c r="K371" s="1268"/>
      <c r="L371" s="1454"/>
      <c r="M371" s="1456"/>
      <c r="N371" s="1399" t="str">
        <f>IF('別紙様式2-2（４・５月分）'!Q282="","",'別紙様式2-2（４・５月分）'!Q282)</f>
        <v/>
      </c>
      <c r="O371" s="1426"/>
      <c r="P371" s="1432"/>
      <c r="Q371" s="1433"/>
      <c r="R371" s="1434"/>
      <c r="S371" s="1436"/>
      <c r="T371" s="1438"/>
      <c r="U371" s="1573"/>
      <c r="V371" s="1442"/>
      <c r="W371" s="1444"/>
      <c r="X371" s="1571"/>
      <c r="Y371" s="1380"/>
      <c r="Z371" s="1571"/>
      <c r="AA371" s="1380"/>
      <c r="AB371" s="1571"/>
      <c r="AC371" s="1380"/>
      <c r="AD371" s="1571"/>
      <c r="AE371" s="1380"/>
      <c r="AF371" s="1380"/>
      <c r="AG371" s="1380"/>
      <c r="AH371" s="1382"/>
      <c r="AI371" s="1384"/>
      <c r="AJ371" s="1565"/>
      <c r="AK371" s="1567"/>
      <c r="AL371" s="1569"/>
      <c r="AM371" s="1560"/>
      <c r="AN371" s="1562"/>
      <c r="AO371" s="1396"/>
      <c r="AP371" s="1563"/>
      <c r="AQ371" s="1396"/>
      <c r="AR371" s="1536"/>
      <c r="AS371" s="1556"/>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23"/>
      <c r="K372" s="1268"/>
      <c r="L372" s="1454"/>
      <c r="M372" s="1456"/>
      <c r="N372" s="1400"/>
      <c r="O372" s="1427"/>
      <c r="P372" s="1401" t="s">
        <v>2196</v>
      </c>
      <c r="Q372" s="1460" t="str">
        <f>IFERROR(VLOOKUP('別紙様式2-2（４・５月分）'!AR281,【参考】数式用!$AT$5:$AV$22,3,FALSE),"")</f>
        <v/>
      </c>
      <c r="R372" s="1405" t="s">
        <v>2207</v>
      </c>
      <c r="S372" s="1445" t="str">
        <f>IFERROR(VLOOKUP(K370,【参考】数式用!$A$5:$AB$27,MATCH(Q372,【参考】数式用!$B$4:$AB$4,0)+1,0),"")</f>
        <v/>
      </c>
      <c r="T372" s="1409" t="s">
        <v>2285</v>
      </c>
      <c r="U372" s="1557"/>
      <c r="V372" s="1413" t="str">
        <f>IFERROR(VLOOKUP(K370,【参考】数式用!$A$5:$AB$27,MATCH(U372,【参考】数式用!$B$4:$AB$4,0)+1,0),"")</f>
        <v/>
      </c>
      <c r="W372" s="1415" t="s">
        <v>19</v>
      </c>
      <c r="X372" s="1553"/>
      <c r="Y372" s="1365" t="s">
        <v>10</v>
      </c>
      <c r="Z372" s="1553"/>
      <c r="AA372" s="1365" t="s">
        <v>45</v>
      </c>
      <c r="AB372" s="1553"/>
      <c r="AC372" s="1365" t="s">
        <v>10</v>
      </c>
      <c r="AD372" s="1553"/>
      <c r="AE372" s="1365" t="s">
        <v>2188</v>
      </c>
      <c r="AF372" s="1365" t="s">
        <v>24</v>
      </c>
      <c r="AG372" s="1365" t="str">
        <f>IF(X372&gt;=1,(AB372*12+AD372)-(X372*12+Z372)+1,"")</f>
        <v/>
      </c>
      <c r="AH372" s="1367" t="s">
        <v>38</v>
      </c>
      <c r="AI372" s="1489" t="str">
        <f t="shared" ref="AI372" si="351">IFERROR(ROUNDDOWN(ROUND(L370*V372,0)*M370,0)*AG372,"")</f>
        <v/>
      </c>
      <c r="AJ372" s="1547" t="str">
        <f>IFERROR(ROUNDDOWN(ROUND((L370*(V372-AX370)),0)*M370,0)*AG372,"")</f>
        <v/>
      </c>
      <c r="AK372" s="1373"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9"/>
      <c r="AP372" s="1545"/>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5"/>
      <c r="B373" s="1419"/>
      <c r="C373" s="1420"/>
      <c r="D373" s="1420"/>
      <c r="E373" s="1420"/>
      <c r="F373" s="1421"/>
      <c r="G373" s="1269"/>
      <c r="H373" s="1269"/>
      <c r="I373" s="1269"/>
      <c r="J373" s="1424"/>
      <c r="K373" s="1269"/>
      <c r="L373" s="1455"/>
      <c r="M373" s="1457"/>
      <c r="N373" s="662" t="str">
        <f>IF('別紙様式2-2（４・５月分）'!Q283="","",'別紙様式2-2（４・５月分）'!Q283)</f>
        <v/>
      </c>
      <c r="O373" s="1428"/>
      <c r="P373" s="1402"/>
      <c r="Q373" s="1461"/>
      <c r="R373" s="1406"/>
      <c r="S373" s="1408"/>
      <c r="T373" s="1410"/>
      <c r="U373" s="1558"/>
      <c r="V373" s="1414"/>
      <c r="W373" s="1416"/>
      <c r="X373" s="1554"/>
      <c r="Y373" s="1366"/>
      <c r="Z373" s="1554"/>
      <c r="AA373" s="1366"/>
      <c r="AB373" s="1554"/>
      <c r="AC373" s="1366"/>
      <c r="AD373" s="1554"/>
      <c r="AE373" s="1366"/>
      <c r="AF373" s="1366"/>
      <c r="AG373" s="1366"/>
      <c r="AH373" s="1368"/>
      <c r="AI373" s="1490"/>
      <c r="AJ373" s="1548"/>
      <c r="AK373" s="1374"/>
      <c r="AL373" s="1550"/>
      <c r="AM373" s="1552"/>
      <c r="AN373" s="1544"/>
      <c r="AO373" s="1530"/>
      <c r="AP373" s="1546"/>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3">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2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25" t="str">
        <f>IF(SUM('別紙様式2-2（４・５月分）'!R284:R286)=0,"",SUM('別紙様式2-2（４・５月分）'!R284:R286))</f>
        <v/>
      </c>
      <c r="P374" s="1429" t="str">
        <f>IFERROR(VLOOKUP('別紙様式2-2（４・５月分）'!AR284,【参考】数式用!$AT$5:$AU$22,2,FALSE),"")</f>
        <v/>
      </c>
      <c r="Q374" s="1430"/>
      <c r="R374" s="1431"/>
      <c r="S374" s="1435" t="str">
        <f>IFERROR(VLOOKUP(K374,【参考】数式用!$A$5:$AB$27,MATCH(P374,【参考】数式用!$B$4:$AB$4,0)+1,0),"")</f>
        <v/>
      </c>
      <c r="T374" s="1437" t="s">
        <v>2275</v>
      </c>
      <c r="U374" s="1572" t="str">
        <f>IF('別紙様式2-3（６月以降分）'!U374="","",'別紙様式2-3（６月以降分）'!U374)</f>
        <v/>
      </c>
      <c r="V374" s="1441" t="str">
        <f>IFERROR(VLOOKUP(K374,【参考】数式用!$A$5:$AB$27,MATCH(U374,【参考】数式用!$B$4:$AB$4,0)+1,0),"")</f>
        <v/>
      </c>
      <c r="W374" s="1443" t="s">
        <v>19</v>
      </c>
      <c r="X374" s="1570">
        <f>'別紙様式2-3（６月以降分）'!X374</f>
        <v>6</v>
      </c>
      <c r="Y374" s="1379" t="s">
        <v>10</v>
      </c>
      <c r="Z374" s="1570">
        <f>'別紙様式2-3（６月以降分）'!Z374</f>
        <v>6</v>
      </c>
      <c r="AA374" s="1379" t="s">
        <v>45</v>
      </c>
      <c r="AB374" s="1570">
        <f>'別紙様式2-3（６月以降分）'!AB374</f>
        <v>7</v>
      </c>
      <c r="AC374" s="1379" t="s">
        <v>10</v>
      </c>
      <c r="AD374" s="1570">
        <f>'別紙様式2-3（６月以降分）'!AD374</f>
        <v>3</v>
      </c>
      <c r="AE374" s="1379" t="s">
        <v>2188</v>
      </c>
      <c r="AF374" s="1379" t="s">
        <v>24</v>
      </c>
      <c r="AG374" s="1379">
        <f>IF(X374&gt;=1,(AB374*12+AD374)-(X374*12+Z374)+1,"")</f>
        <v>10</v>
      </c>
      <c r="AH374" s="1381" t="s">
        <v>38</v>
      </c>
      <c r="AI374" s="1383" t="str">
        <f>'別紙様式2-3（６月以降分）'!AI374</f>
        <v/>
      </c>
      <c r="AJ374" s="1564" t="str">
        <f>'別紙様式2-3（６月以降分）'!AJ374</f>
        <v/>
      </c>
      <c r="AK374" s="1566">
        <f>'別紙様式2-3（６月以降分）'!AK374</f>
        <v>0</v>
      </c>
      <c r="AL374" s="1568" t="str">
        <f>IF('別紙様式2-3（６月以降分）'!AL374="","",'別紙様式2-3（６月以降分）'!AL374)</f>
        <v/>
      </c>
      <c r="AM374" s="1559">
        <f>'別紙様式2-3（６月以降分）'!AM374</f>
        <v>0</v>
      </c>
      <c r="AN374" s="1561" t="str">
        <f>IF('別紙様式2-3（６月以降分）'!AN374="","",'別紙様式2-3（６月以降分）'!AN374)</f>
        <v/>
      </c>
      <c r="AO374" s="1395" t="str">
        <f>IF('別紙様式2-3（６月以降分）'!AO374="","",'別紙様式2-3（６月以降分）'!AO374)</f>
        <v/>
      </c>
      <c r="AP374" s="1359" t="str">
        <f>IF('別紙様式2-3（６月以降分）'!AP374="","",'別紙様式2-3（６月以降分）'!AP374)</f>
        <v/>
      </c>
      <c r="AQ374" s="1395" t="str">
        <f>IF('別紙様式2-3（６月以降分）'!AQ374="","",'別紙様式2-3（６月以降分）'!AQ374)</f>
        <v/>
      </c>
      <c r="AR374" s="1535" t="str">
        <f>IF('別紙様式2-3（６月以降分）'!AR374="","",'別紙様式2-3（６月以降分）'!AR374)</f>
        <v/>
      </c>
      <c r="AS374" s="1555"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2" t="str">
        <f>IFERROR(VLOOKUP(K374,【参考】数式用!$AJ$2:$AK$24,2,FALSE),"")</f>
        <v/>
      </c>
      <c r="AZ374" s="596"/>
      <c r="BE374" s="440"/>
      <c r="BF374" s="1335" t="str">
        <f>G374</f>
        <v/>
      </c>
      <c r="BG374" s="1335"/>
      <c r="BH374" s="1335"/>
    </row>
    <row r="375" spans="1:60" ht="15" customHeight="1">
      <c r="A375" s="1314"/>
      <c r="B375" s="1301"/>
      <c r="C375" s="1302"/>
      <c r="D375" s="1302"/>
      <c r="E375" s="1302"/>
      <c r="F375" s="1303"/>
      <c r="G375" s="1268"/>
      <c r="H375" s="1268"/>
      <c r="I375" s="1268"/>
      <c r="J375" s="1423"/>
      <c r="K375" s="1268"/>
      <c r="L375" s="1454"/>
      <c r="M375" s="1456"/>
      <c r="N375" s="1399" t="str">
        <f>IF('別紙様式2-2（４・５月分）'!Q285="","",'別紙様式2-2（４・５月分）'!Q285)</f>
        <v/>
      </c>
      <c r="O375" s="1426"/>
      <c r="P375" s="1432"/>
      <c r="Q375" s="1433"/>
      <c r="R375" s="1434"/>
      <c r="S375" s="1436"/>
      <c r="T375" s="1438"/>
      <c r="U375" s="1573"/>
      <c r="V375" s="1442"/>
      <c r="W375" s="1444"/>
      <c r="X375" s="1571"/>
      <c r="Y375" s="1380"/>
      <c r="Z375" s="1571"/>
      <c r="AA375" s="1380"/>
      <c r="AB375" s="1571"/>
      <c r="AC375" s="1380"/>
      <c r="AD375" s="1571"/>
      <c r="AE375" s="1380"/>
      <c r="AF375" s="1380"/>
      <c r="AG375" s="1380"/>
      <c r="AH375" s="1382"/>
      <c r="AI375" s="1384"/>
      <c r="AJ375" s="1565"/>
      <c r="AK375" s="1567"/>
      <c r="AL375" s="1569"/>
      <c r="AM375" s="1560"/>
      <c r="AN375" s="1562"/>
      <c r="AO375" s="1396"/>
      <c r="AP375" s="1563"/>
      <c r="AQ375" s="1396"/>
      <c r="AR375" s="1536"/>
      <c r="AS375" s="1556"/>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23"/>
      <c r="K376" s="1268"/>
      <c r="L376" s="1454"/>
      <c r="M376" s="1456"/>
      <c r="N376" s="1400"/>
      <c r="O376" s="1427"/>
      <c r="P376" s="1401" t="s">
        <v>2196</v>
      </c>
      <c r="Q376" s="1460" t="str">
        <f>IFERROR(VLOOKUP('別紙様式2-2（４・５月分）'!AR284,【参考】数式用!$AT$5:$AV$22,3,FALSE),"")</f>
        <v/>
      </c>
      <c r="R376" s="1405" t="s">
        <v>2207</v>
      </c>
      <c r="S376" s="1445" t="str">
        <f>IFERROR(VLOOKUP(K374,【参考】数式用!$A$5:$AB$27,MATCH(Q376,【参考】数式用!$B$4:$AB$4,0)+1,0),"")</f>
        <v/>
      </c>
      <c r="T376" s="1409" t="s">
        <v>2285</v>
      </c>
      <c r="U376" s="1557"/>
      <c r="V376" s="1413" t="str">
        <f>IFERROR(VLOOKUP(K374,【参考】数式用!$A$5:$AB$27,MATCH(U376,【参考】数式用!$B$4:$AB$4,0)+1,0),"")</f>
        <v/>
      </c>
      <c r="W376" s="1415" t="s">
        <v>19</v>
      </c>
      <c r="X376" s="1553"/>
      <c r="Y376" s="1365" t="s">
        <v>10</v>
      </c>
      <c r="Z376" s="1553"/>
      <c r="AA376" s="1365" t="s">
        <v>45</v>
      </c>
      <c r="AB376" s="1553"/>
      <c r="AC376" s="1365" t="s">
        <v>10</v>
      </c>
      <c r="AD376" s="1553"/>
      <c r="AE376" s="1365" t="s">
        <v>2188</v>
      </c>
      <c r="AF376" s="1365" t="s">
        <v>24</v>
      </c>
      <c r="AG376" s="1365" t="str">
        <f>IF(X376&gt;=1,(AB376*12+AD376)-(X376*12+Z376)+1,"")</f>
        <v/>
      </c>
      <c r="AH376" s="1367" t="s">
        <v>38</v>
      </c>
      <c r="AI376" s="1489" t="str">
        <f t="shared" ref="AI376" si="355">IFERROR(ROUNDDOWN(ROUND(L374*V376,0)*M374,0)*AG376,"")</f>
        <v/>
      </c>
      <c r="AJ376" s="1547" t="str">
        <f>IFERROR(ROUNDDOWN(ROUND((L374*(V376-AX374)),0)*M374,0)*AG376,"")</f>
        <v/>
      </c>
      <c r="AK376" s="1373"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9"/>
      <c r="AP376" s="1545"/>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5"/>
      <c r="B377" s="1419"/>
      <c r="C377" s="1420"/>
      <c r="D377" s="1420"/>
      <c r="E377" s="1420"/>
      <c r="F377" s="1421"/>
      <c r="G377" s="1269"/>
      <c r="H377" s="1269"/>
      <c r="I377" s="1269"/>
      <c r="J377" s="1424"/>
      <c r="K377" s="1269"/>
      <c r="L377" s="1455"/>
      <c r="M377" s="1457"/>
      <c r="N377" s="662" t="str">
        <f>IF('別紙様式2-2（４・５月分）'!Q286="","",'別紙様式2-2（４・５月分）'!Q286)</f>
        <v/>
      </c>
      <c r="O377" s="1428"/>
      <c r="P377" s="1402"/>
      <c r="Q377" s="1461"/>
      <c r="R377" s="1406"/>
      <c r="S377" s="1408"/>
      <c r="T377" s="1410"/>
      <c r="U377" s="1558"/>
      <c r="V377" s="1414"/>
      <c r="W377" s="1416"/>
      <c r="X377" s="1554"/>
      <c r="Y377" s="1366"/>
      <c r="Z377" s="1554"/>
      <c r="AA377" s="1366"/>
      <c r="AB377" s="1554"/>
      <c r="AC377" s="1366"/>
      <c r="AD377" s="1554"/>
      <c r="AE377" s="1366"/>
      <c r="AF377" s="1366"/>
      <c r="AG377" s="1366"/>
      <c r="AH377" s="1368"/>
      <c r="AI377" s="1490"/>
      <c r="AJ377" s="1548"/>
      <c r="AK377" s="1374"/>
      <c r="AL377" s="1550"/>
      <c r="AM377" s="1552"/>
      <c r="AN377" s="1544"/>
      <c r="AO377" s="1530"/>
      <c r="AP377" s="1546"/>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2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25" t="str">
        <f>IF(SUM('別紙様式2-2（４・５月分）'!R287:R289)=0,"",SUM('別紙様式2-2（４・５月分）'!R287:R289))</f>
        <v/>
      </c>
      <c r="P378" s="1429" t="str">
        <f>IFERROR(VLOOKUP('別紙様式2-2（４・５月分）'!AR287,【参考】数式用!$AT$5:$AU$22,2,FALSE),"")</f>
        <v/>
      </c>
      <c r="Q378" s="1430"/>
      <c r="R378" s="1431"/>
      <c r="S378" s="1435" t="str">
        <f>IFERROR(VLOOKUP(K378,【参考】数式用!$A$5:$AB$27,MATCH(P378,【参考】数式用!$B$4:$AB$4,0)+1,0),"")</f>
        <v/>
      </c>
      <c r="T378" s="1437" t="s">
        <v>2275</v>
      </c>
      <c r="U378" s="1572" t="str">
        <f>IF('別紙様式2-3（６月以降分）'!U378="","",'別紙様式2-3（６月以降分）'!U378)</f>
        <v/>
      </c>
      <c r="V378" s="1441" t="str">
        <f>IFERROR(VLOOKUP(K378,【参考】数式用!$A$5:$AB$27,MATCH(U378,【参考】数式用!$B$4:$AB$4,0)+1,0),"")</f>
        <v/>
      </c>
      <c r="W378" s="1443" t="s">
        <v>19</v>
      </c>
      <c r="X378" s="1570">
        <f>'別紙様式2-3（６月以降分）'!X378</f>
        <v>6</v>
      </c>
      <c r="Y378" s="1379" t="s">
        <v>10</v>
      </c>
      <c r="Z378" s="1570">
        <f>'別紙様式2-3（６月以降分）'!Z378</f>
        <v>6</v>
      </c>
      <c r="AA378" s="1379" t="s">
        <v>45</v>
      </c>
      <c r="AB378" s="1570">
        <f>'別紙様式2-3（６月以降分）'!AB378</f>
        <v>7</v>
      </c>
      <c r="AC378" s="1379" t="s">
        <v>10</v>
      </c>
      <c r="AD378" s="1570">
        <f>'別紙様式2-3（６月以降分）'!AD378</f>
        <v>3</v>
      </c>
      <c r="AE378" s="1379" t="s">
        <v>2188</v>
      </c>
      <c r="AF378" s="1379" t="s">
        <v>24</v>
      </c>
      <c r="AG378" s="1379">
        <f>IF(X378&gt;=1,(AB378*12+AD378)-(X378*12+Z378)+1,"")</f>
        <v>10</v>
      </c>
      <c r="AH378" s="1381" t="s">
        <v>38</v>
      </c>
      <c r="AI378" s="1383" t="str">
        <f>'別紙様式2-3（６月以降分）'!AI378</f>
        <v/>
      </c>
      <c r="AJ378" s="1564" t="str">
        <f>'別紙様式2-3（６月以降分）'!AJ378</f>
        <v/>
      </c>
      <c r="AK378" s="1566">
        <f>'別紙様式2-3（６月以降分）'!AK378</f>
        <v>0</v>
      </c>
      <c r="AL378" s="1568" t="str">
        <f>IF('別紙様式2-3（６月以降分）'!AL378="","",'別紙様式2-3（６月以降分）'!AL378)</f>
        <v/>
      </c>
      <c r="AM378" s="1559">
        <f>'別紙様式2-3（６月以降分）'!AM378</f>
        <v>0</v>
      </c>
      <c r="AN378" s="1561" t="str">
        <f>IF('別紙様式2-3（６月以降分）'!AN378="","",'別紙様式2-3（６月以降分）'!AN378)</f>
        <v/>
      </c>
      <c r="AO378" s="1395" t="str">
        <f>IF('別紙様式2-3（６月以降分）'!AO378="","",'別紙様式2-3（６月以降分）'!AO378)</f>
        <v/>
      </c>
      <c r="AP378" s="1359" t="str">
        <f>IF('別紙様式2-3（６月以降分）'!AP378="","",'別紙様式2-3（６月以降分）'!AP378)</f>
        <v/>
      </c>
      <c r="AQ378" s="1395" t="str">
        <f>IF('別紙様式2-3（６月以降分）'!AQ378="","",'別紙様式2-3（６月以降分）'!AQ378)</f>
        <v/>
      </c>
      <c r="AR378" s="1535" t="str">
        <f>IF('別紙様式2-3（６月以降分）'!AR378="","",'別紙様式2-3（６月以降分）'!AR378)</f>
        <v/>
      </c>
      <c r="AS378" s="1555"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4"/>
      <c r="B379" s="1301"/>
      <c r="C379" s="1302"/>
      <c r="D379" s="1302"/>
      <c r="E379" s="1302"/>
      <c r="F379" s="1303"/>
      <c r="G379" s="1268"/>
      <c r="H379" s="1268"/>
      <c r="I379" s="1268"/>
      <c r="J379" s="1423"/>
      <c r="K379" s="1268"/>
      <c r="L379" s="1454"/>
      <c r="M379" s="1463"/>
      <c r="N379" s="1399" t="str">
        <f>IF('別紙様式2-2（４・５月分）'!Q288="","",'別紙様式2-2（４・５月分）'!Q288)</f>
        <v/>
      </c>
      <c r="O379" s="1426"/>
      <c r="P379" s="1432"/>
      <c r="Q379" s="1433"/>
      <c r="R379" s="1434"/>
      <c r="S379" s="1436"/>
      <c r="T379" s="1438"/>
      <c r="U379" s="1573"/>
      <c r="V379" s="1442"/>
      <c r="W379" s="1444"/>
      <c r="X379" s="1571"/>
      <c r="Y379" s="1380"/>
      <c r="Z379" s="1571"/>
      <c r="AA379" s="1380"/>
      <c r="AB379" s="1571"/>
      <c r="AC379" s="1380"/>
      <c r="AD379" s="1571"/>
      <c r="AE379" s="1380"/>
      <c r="AF379" s="1380"/>
      <c r="AG379" s="1380"/>
      <c r="AH379" s="1382"/>
      <c r="AI379" s="1384"/>
      <c r="AJ379" s="1565"/>
      <c r="AK379" s="1567"/>
      <c r="AL379" s="1569"/>
      <c r="AM379" s="1560"/>
      <c r="AN379" s="1562"/>
      <c r="AO379" s="1396"/>
      <c r="AP379" s="1563"/>
      <c r="AQ379" s="1396"/>
      <c r="AR379" s="1536"/>
      <c r="AS379" s="1556"/>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23"/>
      <c r="K380" s="1268"/>
      <c r="L380" s="1454"/>
      <c r="M380" s="1463"/>
      <c r="N380" s="1400"/>
      <c r="O380" s="1427"/>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57"/>
      <c r="V380" s="1413" t="str">
        <f>IFERROR(VLOOKUP(K378,【参考】数式用!$A$5:$AB$27,MATCH(U380,【参考】数式用!$B$4:$AB$4,0)+1,0),"")</f>
        <v/>
      </c>
      <c r="W380" s="1415" t="s">
        <v>19</v>
      </c>
      <c r="X380" s="1553"/>
      <c r="Y380" s="1365" t="s">
        <v>10</v>
      </c>
      <c r="Z380" s="1553"/>
      <c r="AA380" s="1365" t="s">
        <v>45</v>
      </c>
      <c r="AB380" s="1553"/>
      <c r="AC380" s="1365" t="s">
        <v>10</v>
      </c>
      <c r="AD380" s="1553"/>
      <c r="AE380" s="1365" t="s">
        <v>2188</v>
      </c>
      <c r="AF380" s="1365" t="s">
        <v>24</v>
      </c>
      <c r="AG380" s="1365" t="str">
        <f>IF(X380&gt;=1,(AB380*12+AD380)-(X380*12+Z380)+1,"")</f>
        <v/>
      </c>
      <c r="AH380" s="1367" t="s">
        <v>38</v>
      </c>
      <c r="AI380" s="1489" t="str">
        <f t="shared" ref="AI380" si="359">IFERROR(ROUNDDOWN(ROUND(L378*V380,0)*M378,0)*AG380,"")</f>
        <v/>
      </c>
      <c r="AJ380" s="1547" t="str">
        <f>IFERROR(ROUNDDOWN(ROUND((L378*(V380-AX378)),0)*M378,0)*AG380,"")</f>
        <v/>
      </c>
      <c r="AK380" s="1373"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9"/>
      <c r="AP380" s="1545"/>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5"/>
      <c r="B381" s="1419"/>
      <c r="C381" s="1420"/>
      <c r="D381" s="1420"/>
      <c r="E381" s="1420"/>
      <c r="F381" s="1421"/>
      <c r="G381" s="1269"/>
      <c r="H381" s="1269"/>
      <c r="I381" s="1269"/>
      <c r="J381" s="1424"/>
      <c r="K381" s="1269"/>
      <c r="L381" s="1455"/>
      <c r="M381" s="1464"/>
      <c r="N381" s="662" t="str">
        <f>IF('別紙様式2-2（４・５月分）'!Q289="","",'別紙様式2-2（４・５月分）'!Q289)</f>
        <v/>
      </c>
      <c r="O381" s="1428"/>
      <c r="P381" s="1402"/>
      <c r="Q381" s="1461"/>
      <c r="R381" s="1406"/>
      <c r="S381" s="1408"/>
      <c r="T381" s="1410"/>
      <c r="U381" s="1558"/>
      <c r="V381" s="1414"/>
      <c r="W381" s="1416"/>
      <c r="X381" s="1554"/>
      <c r="Y381" s="1366"/>
      <c r="Z381" s="1554"/>
      <c r="AA381" s="1366"/>
      <c r="AB381" s="1554"/>
      <c r="AC381" s="1366"/>
      <c r="AD381" s="1554"/>
      <c r="AE381" s="1366"/>
      <c r="AF381" s="1366"/>
      <c r="AG381" s="1366"/>
      <c r="AH381" s="1368"/>
      <c r="AI381" s="1490"/>
      <c r="AJ381" s="1548"/>
      <c r="AK381" s="1374"/>
      <c r="AL381" s="1550"/>
      <c r="AM381" s="1552"/>
      <c r="AN381" s="1544"/>
      <c r="AO381" s="1530"/>
      <c r="AP381" s="1546"/>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3">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2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25" t="str">
        <f>IF(SUM('別紙様式2-2（４・５月分）'!R290:R292)=0,"",SUM('別紙様式2-2（４・５月分）'!R290:R292))</f>
        <v/>
      </c>
      <c r="P382" s="1429" t="str">
        <f>IFERROR(VLOOKUP('別紙様式2-2（４・５月分）'!AR290,【参考】数式用!$AT$5:$AU$22,2,FALSE),"")</f>
        <v/>
      </c>
      <c r="Q382" s="1430"/>
      <c r="R382" s="1431"/>
      <c r="S382" s="1435" t="str">
        <f>IFERROR(VLOOKUP(K382,【参考】数式用!$A$5:$AB$27,MATCH(P382,【参考】数式用!$B$4:$AB$4,0)+1,0),"")</f>
        <v/>
      </c>
      <c r="T382" s="1437" t="s">
        <v>2275</v>
      </c>
      <c r="U382" s="1572" t="str">
        <f>IF('別紙様式2-3（６月以降分）'!U382="","",'別紙様式2-3（６月以降分）'!U382)</f>
        <v/>
      </c>
      <c r="V382" s="1441" t="str">
        <f>IFERROR(VLOOKUP(K382,【参考】数式用!$A$5:$AB$27,MATCH(U382,【参考】数式用!$B$4:$AB$4,0)+1,0),"")</f>
        <v/>
      </c>
      <c r="W382" s="1443" t="s">
        <v>19</v>
      </c>
      <c r="X382" s="1570">
        <f>'別紙様式2-3（６月以降分）'!X382</f>
        <v>6</v>
      </c>
      <c r="Y382" s="1379" t="s">
        <v>10</v>
      </c>
      <c r="Z382" s="1570">
        <f>'別紙様式2-3（６月以降分）'!Z382</f>
        <v>6</v>
      </c>
      <c r="AA382" s="1379" t="s">
        <v>45</v>
      </c>
      <c r="AB382" s="1570">
        <f>'別紙様式2-3（６月以降分）'!AB382</f>
        <v>7</v>
      </c>
      <c r="AC382" s="1379" t="s">
        <v>10</v>
      </c>
      <c r="AD382" s="1570">
        <f>'別紙様式2-3（６月以降分）'!AD382</f>
        <v>3</v>
      </c>
      <c r="AE382" s="1379" t="s">
        <v>2188</v>
      </c>
      <c r="AF382" s="1379" t="s">
        <v>24</v>
      </c>
      <c r="AG382" s="1379">
        <f>IF(X382&gt;=1,(AB382*12+AD382)-(X382*12+Z382)+1,"")</f>
        <v>10</v>
      </c>
      <c r="AH382" s="1381" t="s">
        <v>38</v>
      </c>
      <c r="AI382" s="1383" t="str">
        <f>'別紙様式2-3（６月以降分）'!AI382</f>
        <v/>
      </c>
      <c r="AJ382" s="1564" t="str">
        <f>'別紙様式2-3（６月以降分）'!AJ382</f>
        <v/>
      </c>
      <c r="AK382" s="1566">
        <f>'別紙様式2-3（６月以降分）'!AK382</f>
        <v>0</v>
      </c>
      <c r="AL382" s="1568" t="str">
        <f>IF('別紙様式2-3（６月以降分）'!AL382="","",'別紙様式2-3（６月以降分）'!AL382)</f>
        <v/>
      </c>
      <c r="AM382" s="1559">
        <f>'別紙様式2-3（６月以降分）'!AM382</f>
        <v>0</v>
      </c>
      <c r="AN382" s="1561" t="str">
        <f>IF('別紙様式2-3（６月以降分）'!AN382="","",'別紙様式2-3（６月以降分）'!AN382)</f>
        <v/>
      </c>
      <c r="AO382" s="1395" t="str">
        <f>IF('別紙様式2-3（６月以降分）'!AO382="","",'別紙様式2-3（６月以降分）'!AO382)</f>
        <v/>
      </c>
      <c r="AP382" s="1359" t="str">
        <f>IF('別紙様式2-3（６月以降分）'!AP382="","",'別紙様式2-3（６月以降分）'!AP382)</f>
        <v/>
      </c>
      <c r="AQ382" s="1395" t="str">
        <f>IF('別紙様式2-3（６月以降分）'!AQ382="","",'別紙様式2-3（６月以降分）'!AQ382)</f>
        <v/>
      </c>
      <c r="AR382" s="1535" t="str">
        <f>IF('別紙様式2-3（６月以降分）'!AR382="","",'別紙様式2-3（６月以降分）'!AR382)</f>
        <v/>
      </c>
      <c r="AS382" s="1555"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2" t="str">
        <f>IFERROR(VLOOKUP(K382,【参考】数式用!$AJ$2:$AK$24,2,FALSE),"")</f>
        <v/>
      </c>
      <c r="AZ382" s="596"/>
      <c r="BE382" s="440"/>
      <c r="BF382" s="1335" t="str">
        <f>G382</f>
        <v/>
      </c>
      <c r="BG382" s="1335"/>
      <c r="BH382" s="1335"/>
    </row>
    <row r="383" spans="1:60" ht="15" customHeight="1">
      <c r="A383" s="1314"/>
      <c r="B383" s="1301"/>
      <c r="C383" s="1302"/>
      <c r="D383" s="1302"/>
      <c r="E383" s="1302"/>
      <c r="F383" s="1303"/>
      <c r="G383" s="1268"/>
      <c r="H383" s="1268"/>
      <c r="I383" s="1268"/>
      <c r="J383" s="1423"/>
      <c r="K383" s="1268"/>
      <c r="L383" s="1454"/>
      <c r="M383" s="1456"/>
      <c r="N383" s="1399" t="str">
        <f>IF('別紙様式2-2（４・５月分）'!Q291="","",'別紙様式2-2（４・５月分）'!Q291)</f>
        <v/>
      </c>
      <c r="O383" s="1426"/>
      <c r="P383" s="1432"/>
      <c r="Q383" s="1433"/>
      <c r="R383" s="1434"/>
      <c r="S383" s="1436"/>
      <c r="T383" s="1438"/>
      <c r="U383" s="1573"/>
      <c r="V383" s="1442"/>
      <c r="W383" s="1444"/>
      <c r="X383" s="1571"/>
      <c r="Y383" s="1380"/>
      <c r="Z383" s="1571"/>
      <c r="AA383" s="1380"/>
      <c r="AB383" s="1571"/>
      <c r="AC383" s="1380"/>
      <c r="AD383" s="1571"/>
      <c r="AE383" s="1380"/>
      <c r="AF383" s="1380"/>
      <c r="AG383" s="1380"/>
      <c r="AH383" s="1382"/>
      <c r="AI383" s="1384"/>
      <c r="AJ383" s="1565"/>
      <c r="AK383" s="1567"/>
      <c r="AL383" s="1569"/>
      <c r="AM383" s="1560"/>
      <c r="AN383" s="1562"/>
      <c r="AO383" s="1396"/>
      <c r="AP383" s="1563"/>
      <c r="AQ383" s="1396"/>
      <c r="AR383" s="1536"/>
      <c r="AS383" s="1556"/>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23"/>
      <c r="K384" s="1268"/>
      <c r="L384" s="1454"/>
      <c r="M384" s="1456"/>
      <c r="N384" s="1400"/>
      <c r="O384" s="1427"/>
      <c r="P384" s="1401" t="s">
        <v>2196</v>
      </c>
      <c r="Q384" s="1460" t="str">
        <f>IFERROR(VLOOKUP('別紙様式2-2（４・５月分）'!AR290,【参考】数式用!$AT$5:$AV$22,3,FALSE),"")</f>
        <v/>
      </c>
      <c r="R384" s="1405" t="s">
        <v>2207</v>
      </c>
      <c r="S384" s="1445" t="str">
        <f>IFERROR(VLOOKUP(K382,【参考】数式用!$A$5:$AB$27,MATCH(Q384,【参考】数式用!$B$4:$AB$4,0)+1,0),"")</f>
        <v/>
      </c>
      <c r="T384" s="1409" t="s">
        <v>2285</v>
      </c>
      <c r="U384" s="1557"/>
      <c r="V384" s="1413" t="str">
        <f>IFERROR(VLOOKUP(K382,【参考】数式用!$A$5:$AB$27,MATCH(U384,【参考】数式用!$B$4:$AB$4,0)+1,0),"")</f>
        <v/>
      </c>
      <c r="W384" s="1415" t="s">
        <v>19</v>
      </c>
      <c r="X384" s="1553"/>
      <c r="Y384" s="1365" t="s">
        <v>10</v>
      </c>
      <c r="Z384" s="1553"/>
      <c r="AA384" s="1365" t="s">
        <v>45</v>
      </c>
      <c r="AB384" s="1553"/>
      <c r="AC384" s="1365" t="s">
        <v>10</v>
      </c>
      <c r="AD384" s="1553"/>
      <c r="AE384" s="1365" t="s">
        <v>2188</v>
      </c>
      <c r="AF384" s="1365" t="s">
        <v>24</v>
      </c>
      <c r="AG384" s="1365" t="str">
        <f>IF(X384&gt;=1,(AB384*12+AD384)-(X384*12+Z384)+1,"")</f>
        <v/>
      </c>
      <c r="AH384" s="1367" t="s">
        <v>38</v>
      </c>
      <c r="AI384" s="1489" t="str">
        <f t="shared" ref="AI384" si="363">IFERROR(ROUNDDOWN(ROUND(L382*V384,0)*M382,0)*AG384,"")</f>
        <v/>
      </c>
      <c r="AJ384" s="1547" t="str">
        <f>IFERROR(ROUNDDOWN(ROUND((L382*(V384-AX382)),0)*M382,0)*AG384,"")</f>
        <v/>
      </c>
      <c r="AK384" s="1373"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9"/>
      <c r="AP384" s="1545"/>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5"/>
      <c r="B385" s="1419"/>
      <c r="C385" s="1420"/>
      <c r="D385" s="1420"/>
      <c r="E385" s="1420"/>
      <c r="F385" s="1421"/>
      <c r="G385" s="1269"/>
      <c r="H385" s="1269"/>
      <c r="I385" s="1269"/>
      <c r="J385" s="1424"/>
      <c r="K385" s="1269"/>
      <c r="L385" s="1455"/>
      <c r="M385" s="1457"/>
      <c r="N385" s="662" t="str">
        <f>IF('別紙様式2-2（４・５月分）'!Q292="","",'別紙様式2-2（４・５月分）'!Q292)</f>
        <v/>
      </c>
      <c r="O385" s="1428"/>
      <c r="P385" s="1402"/>
      <c r="Q385" s="1461"/>
      <c r="R385" s="1406"/>
      <c r="S385" s="1408"/>
      <c r="T385" s="1410"/>
      <c r="U385" s="1558"/>
      <c r="V385" s="1414"/>
      <c r="W385" s="1416"/>
      <c r="X385" s="1554"/>
      <c r="Y385" s="1366"/>
      <c r="Z385" s="1554"/>
      <c r="AA385" s="1366"/>
      <c r="AB385" s="1554"/>
      <c r="AC385" s="1366"/>
      <c r="AD385" s="1554"/>
      <c r="AE385" s="1366"/>
      <c r="AF385" s="1366"/>
      <c r="AG385" s="1366"/>
      <c r="AH385" s="1368"/>
      <c r="AI385" s="1490"/>
      <c r="AJ385" s="1548"/>
      <c r="AK385" s="1374"/>
      <c r="AL385" s="1550"/>
      <c r="AM385" s="1552"/>
      <c r="AN385" s="1544"/>
      <c r="AO385" s="1530"/>
      <c r="AP385" s="1546"/>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2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25" t="str">
        <f>IF(SUM('別紙様式2-2（４・５月分）'!R293:R295)=0,"",SUM('別紙様式2-2（４・５月分）'!R293:R295))</f>
        <v/>
      </c>
      <c r="P386" s="1429" t="str">
        <f>IFERROR(VLOOKUP('別紙様式2-2（４・５月分）'!AR293,【参考】数式用!$AT$5:$AU$22,2,FALSE),"")</f>
        <v/>
      </c>
      <c r="Q386" s="1430"/>
      <c r="R386" s="1431"/>
      <c r="S386" s="1435" t="str">
        <f>IFERROR(VLOOKUP(K386,【参考】数式用!$A$5:$AB$27,MATCH(P386,【参考】数式用!$B$4:$AB$4,0)+1,0),"")</f>
        <v/>
      </c>
      <c r="T386" s="1437" t="s">
        <v>2275</v>
      </c>
      <c r="U386" s="1572" t="str">
        <f>IF('別紙様式2-3（６月以降分）'!U386="","",'別紙様式2-3（６月以降分）'!U386)</f>
        <v/>
      </c>
      <c r="V386" s="1441" t="str">
        <f>IFERROR(VLOOKUP(K386,【参考】数式用!$A$5:$AB$27,MATCH(U386,【参考】数式用!$B$4:$AB$4,0)+1,0),"")</f>
        <v/>
      </c>
      <c r="W386" s="1443" t="s">
        <v>19</v>
      </c>
      <c r="X386" s="1570">
        <f>'別紙様式2-3（６月以降分）'!X386</f>
        <v>6</v>
      </c>
      <c r="Y386" s="1379" t="s">
        <v>10</v>
      </c>
      <c r="Z386" s="1570">
        <f>'別紙様式2-3（６月以降分）'!Z386</f>
        <v>6</v>
      </c>
      <c r="AA386" s="1379" t="s">
        <v>45</v>
      </c>
      <c r="AB386" s="1570">
        <f>'別紙様式2-3（６月以降分）'!AB386</f>
        <v>7</v>
      </c>
      <c r="AC386" s="1379" t="s">
        <v>10</v>
      </c>
      <c r="AD386" s="1570">
        <f>'別紙様式2-3（６月以降分）'!AD386</f>
        <v>3</v>
      </c>
      <c r="AE386" s="1379" t="s">
        <v>2188</v>
      </c>
      <c r="AF386" s="1379" t="s">
        <v>24</v>
      </c>
      <c r="AG386" s="1379">
        <f>IF(X386&gt;=1,(AB386*12+AD386)-(X386*12+Z386)+1,"")</f>
        <v>10</v>
      </c>
      <c r="AH386" s="1381" t="s">
        <v>38</v>
      </c>
      <c r="AI386" s="1383" t="str">
        <f>'別紙様式2-3（６月以降分）'!AI386</f>
        <v/>
      </c>
      <c r="AJ386" s="1564" t="str">
        <f>'別紙様式2-3（６月以降分）'!AJ386</f>
        <v/>
      </c>
      <c r="AK386" s="1566">
        <f>'別紙様式2-3（６月以降分）'!AK386</f>
        <v>0</v>
      </c>
      <c r="AL386" s="1568" t="str">
        <f>IF('別紙様式2-3（６月以降分）'!AL386="","",'別紙様式2-3（６月以降分）'!AL386)</f>
        <v/>
      </c>
      <c r="AM386" s="1559">
        <f>'別紙様式2-3（６月以降分）'!AM386</f>
        <v>0</v>
      </c>
      <c r="AN386" s="1561" t="str">
        <f>IF('別紙様式2-3（６月以降分）'!AN386="","",'別紙様式2-3（６月以降分）'!AN386)</f>
        <v/>
      </c>
      <c r="AO386" s="1395" t="str">
        <f>IF('別紙様式2-3（６月以降分）'!AO386="","",'別紙様式2-3（６月以降分）'!AO386)</f>
        <v/>
      </c>
      <c r="AP386" s="1359" t="str">
        <f>IF('別紙様式2-3（６月以降分）'!AP386="","",'別紙様式2-3（６月以降分）'!AP386)</f>
        <v/>
      </c>
      <c r="AQ386" s="1395" t="str">
        <f>IF('別紙様式2-3（６月以降分）'!AQ386="","",'別紙様式2-3（６月以降分）'!AQ386)</f>
        <v/>
      </c>
      <c r="AR386" s="1535" t="str">
        <f>IF('別紙様式2-3（６月以降分）'!AR386="","",'別紙様式2-3（６月以降分）'!AR386)</f>
        <v/>
      </c>
      <c r="AS386" s="1555"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4"/>
      <c r="B387" s="1301"/>
      <c r="C387" s="1302"/>
      <c r="D387" s="1302"/>
      <c r="E387" s="1302"/>
      <c r="F387" s="1303"/>
      <c r="G387" s="1268"/>
      <c r="H387" s="1268"/>
      <c r="I387" s="1268"/>
      <c r="J387" s="1423"/>
      <c r="K387" s="1268"/>
      <c r="L387" s="1454"/>
      <c r="M387" s="1463"/>
      <c r="N387" s="1399" t="str">
        <f>IF('別紙様式2-2（４・５月分）'!Q294="","",'別紙様式2-2（４・５月分）'!Q294)</f>
        <v/>
      </c>
      <c r="O387" s="1426"/>
      <c r="P387" s="1432"/>
      <c r="Q387" s="1433"/>
      <c r="R387" s="1434"/>
      <c r="S387" s="1436"/>
      <c r="T387" s="1438"/>
      <c r="U387" s="1573"/>
      <c r="V387" s="1442"/>
      <c r="W387" s="1444"/>
      <c r="X387" s="1571"/>
      <c r="Y387" s="1380"/>
      <c r="Z387" s="1571"/>
      <c r="AA387" s="1380"/>
      <c r="AB387" s="1571"/>
      <c r="AC387" s="1380"/>
      <c r="AD387" s="1571"/>
      <c r="AE387" s="1380"/>
      <c r="AF387" s="1380"/>
      <c r="AG387" s="1380"/>
      <c r="AH387" s="1382"/>
      <c r="AI387" s="1384"/>
      <c r="AJ387" s="1565"/>
      <c r="AK387" s="1567"/>
      <c r="AL387" s="1569"/>
      <c r="AM387" s="1560"/>
      <c r="AN387" s="1562"/>
      <c r="AO387" s="1396"/>
      <c r="AP387" s="1563"/>
      <c r="AQ387" s="1396"/>
      <c r="AR387" s="1536"/>
      <c r="AS387" s="1556"/>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23"/>
      <c r="K388" s="1268"/>
      <c r="L388" s="1454"/>
      <c r="M388" s="1463"/>
      <c r="N388" s="1400"/>
      <c r="O388" s="1427"/>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57"/>
      <c r="V388" s="1413" t="str">
        <f>IFERROR(VLOOKUP(K386,【参考】数式用!$A$5:$AB$27,MATCH(U388,【参考】数式用!$B$4:$AB$4,0)+1,0),"")</f>
        <v/>
      </c>
      <c r="W388" s="1415" t="s">
        <v>19</v>
      </c>
      <c r="X388" s="1553"/>
      <c r="Y388" s="1365" t="s">
        <v>10</v>
      </c>
      <c r="Z388" s="1553"/>
      <c r="AA388" s="1365" t="s">
        <v>45</v>
      </c>
      <c r="AB388" s="1553"/>
      <c r="AC388" s="1365" t="s">
        <v>10</v>
      </c>
      <c r="AD388" s="1553"/>
      <c r="AE388" s="1365" t="s">
        <v>2188</v>
      </c>
      <c r="AF388" s="1365" t="s">
        <v>24</v>
      </c>
      <c r="AG388" s="1365" t="str">
        <f>IF(X388&gt;=1,(AB388*12+AD388)-(X388*12+Z388)+1,"")</f>
        <v/>
      </c>
      <c r="AH388" s="1367" t="s">
        <v>38</v>
      </c>
      <c r="AI388" s="1489" t="str">
        <f t="shared" ref="AI388" si="367">IFERROR(ROUNDDOWN(ROUND(L386*V388,0)*M386,0)*AG388,"")</f>
        <v/>
      </c>
      <c r="AJ388" s="1547" t="str">
        <f>IFERROR(ROUNDDOWN(ROUND((L386*(V388-AX386)),0)*M386,0)*AG388,"")</f>
        <v/>
      </c>
      <c r="AK388" s="1373"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9"/>
      <c r="AP388" s="1545"/>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5"/>
      <c r="B389" s="1419"/>
      <c r="C389" s="1420"/>
      <c r="D389" s="1420"/>
      <c r="E389" s="1420"/>
      <c r="F389" s="1421"/>
      <c r="G389" s="1269"/>
      <c r="H389" s="1269"/>
      <c r="I389" s="1269"/>
      <c r="J389" s="1424"/>
      <c r="K389" s="1269"/>
      <c r="L389" s="1455"/>
      <c r="M389" s="1464"/>
      <c r="N389" s="662" t="str">
        <f>IF('別紙様式2-2（４・５月分）'!Q295="","",'別紙様式2-2（４・５月分）'!Q295)</f>
        <v/>
      </c>
      <c r="O389" s="1428"/>
      <c r="P389" s="1402"/>
      <c r="Q389" s="1461"/>
      <c r="R389" s="1406"/>
      <c r="S389" s="1408"/>
      <c r="T389" s="1410"/>
      <c r="U389" s="1558"/>
      <c r="V389" s="1414"/>
      <c r="W389" s="1416"/>
      <c r="X389" s="1554"/>
      <c r="Y389" s="1366"/>
      <c r="Z389" s="1554"/>
      <c r="AA389" s="1366"/>
      <c r="AB389" s="1554"/>
      <c r="AC389" s="1366"/>
      <c r="AD389" s="1554"/>
      <c r="AE389" s="1366"/>
      <c r="AF389" s="1366"/>
      <c r="AG389" s="1366"/>
      <c r="AH389" s="1368"/>
      <c r="AI389" s="1490"/>
      <c r="AJ389" s="1548"/>
      <c r="AK389" s="1374"/>
      <c r="AL389" s="1550"/>
      <c r="AM389" s="1552"/>
      <c r="AN389" s="1544"/>
      <c r="AO389" s="1530"/>
      <c r="AP389" s="1546"/>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3">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2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25" t="str">
        <f>IF(SUM('別紙様式2-2（４・５月分）'!R296:R298)=0,"",SUM('別紙様式2-2（４・５月分）'!R296:R298))</f>
        <v/>
      </c>
      <c r="P390" s="1429" t="str">
        <f>IFERROR(VLOOKUP('別紙様式2-2（４・５月分）'!AR296,【参考】数式用!$AT$5:$AU$22,2,FALSE),"")</f>
        <v/>
      </c>
      <c r="Q390" s="1430"/>
      <c r="R390" s="1431"/>
      <c r="S390" s="1435" t="str">
        <f>IFERROR(VLOOKUP(K390,【参考】数式用!$A$5:$AB$27,MATCH(P390,【参考】数式用!$B$4:$AB$4,0)+1,0),"")</f>
        <v/>
      </c>
      <c r="T390" s="1437" t="s">
        <v>2275</v>
      </c>
      <c r="U390" s="1572" t="str">
        <f>IF('別紙様式2-3（６月以降分）'!U390="","",'別紙様式2-3（６月以降分）'!U390)</f>
        <v/>
      </c>
      <c r="V390" s="1441" t="str">
        <f>IFERROR(VLOOKUP(K390,【参考】数式用!$A$5:$AB$27,MATCH(U390,【参考】数式用!$B$4:$AB$4,0)+1,0),"")</f>
        <v/>
      </c>
      <c r="W390" s="1443" t="s">
        <v>19</v>
      </c>
      <c r="X390" s="1570">
        <f>'別紙様式2-3（６月以降分）'!X390</f>
        <v>6</v>
      </c>
      <c r="Y390" s="1379" t="s">
        <v>10</v>
      </c>
      <c r="Z390" s="1570">
        <f>'別紙様式2-3（６月以降分）'!Z390</f>
        <v>6</v>
      </c>
      <c r="AA390" s="1379" t="s">
        <v>45</v>
      </c>
      <c r="AB390" s="1570">
        <f>'別紙様式2-3（６月以降分）'!AB390</f>
        <v>7</v>
      </c>
      <c r="AC390" s="1379" t="s">
        <v>10</v>
      </c>
      <c r="AD390" s="1570">
        <f>'別紙様式2-3（６月以降分）'!AD390</f>
        <v>3</v>
      </c>
      <c r="AE390" s="1379" t="s">
        <v>2188</v>
      </c>
      <c r="AF390" s="1379" t="s">
        <v>24</v>
      </c>
      <c r="AG390" s="1379">
        <f>IF(X390&gt;=1,(AB390*12+AD390)-(X390*12+Z390)+1,"")</f>
        <v>10</v>
      </c>
      <c r="AH390" s="1381" t="s">
        <v>38</v>
      </c>
      <c r="AI390" s="1383" t="str">
        <f>'別紙様式2-3（６月以降分）'!AI390</f>
        <v/>
      </c>
      <c r="AJ390" s="1564" t="str">
        <f>'別紙様式2-3（６月以降分）'!AJ390</f>
        <v/>
      </c>
      <c r="AK390" s="1566">
        <f>'別紙様式2-3（６月以降分）'!AK390</f>
        <v>0</v>
      </c>
      <c r="AL390" s="1568" t="str">
        <f>IF('別紙様式2-3（６月以降分）'!AL390="","",'別紙様式2-3（６月以降分）'!AL390)</f>
        <v/>
      </c>
      <c r="AM390" s="1559">
        <f>'別紙様式2-3（６月以降分）'!AM390</f>
        <v>0</v>
      </c>
      <c r="AN390" s="1561" t="str">
        <f>IF('別紙様式2-3（６月以降分）'!AN390="","",'別紙様式2-3（６月以降分）'!AN390)</f>
        <v/>
      </c>
      <c r="AO390" s="1395" t="str">
        <f>IF('別紙様式2-3（６月以降分）'!AO390="","",'別紙様式2-3（６月以降分）'!AO390)</f>
        <v/>
      </c>
      <c r="AP390" s="1359" t="str">
        <f>IF('別紙様式2-3（６月以降分）'!AP390="","",'別紙様式2-3（６月以降分）'!AP390)</f>
        <v/>
      </c>
      <c r="AQ390" s="1395" t="str">
        <f>IF('別紙様式2-3（６月以降分）'!AQ390="","",'別紙様式2-3（６月以降分）'!AQ390)</f>
        <v/>
      </c>
      <c r="AR390" s="1535" t="str">
        <f>IF('別紙様式2-3（６月以降分）'!AR390="","",'別紙様式2-3（６月以降分）'!AR390)</f>
        <v/>
      </c>
      <c r="AS390" s="1555"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2" t="str">
        <f>IFERROR(VLOOKUP(K390,【参考】数式用!$AJ$2:$AK$24,2,FALSE),"")</f>
        <v/>
      </c>
      <c r="AZ390" s="596"/>
      <c r="BE390" s="440"/>
      <c r="BF390" s="1335" t="str">
        <f>G390</f>
        <v/>
      </c>
      <c r="BG390" s="1335"/>
      <c r="BH390" s="1335"/>
    </row>
    <row r="391" spans="1:60" ht="15" customHeight="1">
      <c r="A391" s="1314"/>
      <c r="B391" s="1301"/>
      <c r="C391" s="1302"/>
      <c r="D391" s="1302"/>
      <c r="E391" s="1302"/>
      <c r="F391" s="1303"/>
      <c r="G391" s="1268"/>
      <c r="H391" s="1268"/>
      <c r="I391" s="1268"/>
      <c r="J391" s="1423"/>
      <c r="K391" s="1268"/>
      <c r="L391" s="1454"/>
      <c r="M391" s="1456"/>
      <c r="N391" s="1399" t="str">
        <f>IF('別紙様式2-2（４・５月分）'!Q297="","",'別紙様式2-2（４・５月分）'!Q297)</f>
        <v/>
      </c>
      <c r="O391" s="1426"/>
      <c r="P391" s="1432"/>
      <c r="Q391" s="1433"/>
      <c r="R391" s="1434"/>
      <c r="S391" s="1436"/>
      <c r="T391" s="1438"/>
      <c r="U391" s="1573"/>
      <c r="V391" s="1442"/>
      <c r="W391" s="1444"/>
      <c r="X391" s="1571"/>
      <c r="Y391" s="1380"/>
      <c r="Z391" s="1571"/>
      <c r="AA391" s="1380"/>
      <c r="AB391" s="1571"/>
      <c r="AC391" s="1380"/>
      <c r="AD391" s="1571"/>
      <c r="AE391" s="1380"/>
      <c r="AF391" s="1380"/>
      <c r="AG391" s="1380"/>
      <c r="AH391" s="1382"/>
      <c r="AI391" s="1384"/>
      <c r="AJ391" s="1565"/>
      <c r="AK391" s="1567"/>
      <c r="AL391" s="1569"/>
      <c r="AM391" s="1560"/>
      <c r="AN391" s="1562"/>
      <c r="AO391" s="1396"/>
      <c r="AP391" s="1563"/>
      <c r="AQ391" s="1396"/>
      <c r="AR391" s="1536"/>
      <c r="AS391" s="1556"/>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23"/>
      <c r="K392" s="1268"/>
      <c r="L392" s="1454"/>
      <c r="M392" s="1456"/>
      <c r="N392" s="1400"/>
      <c r="O392" s="1427"/>
      <c r="P392" s="1401" t="s">
        <v>2196</v>
      </c>
      <c r="Q392" s="1460" t="str">
        <f>IFERROR(VLOOKUP('別紙様式2-2（４・５月分）'!AR296,【参考】数式用!$AT$5:$AV$22,3,FALSE),"")</f>
        <v/>
      </c>
      <c r="R392" s="1405" t="s">
        <v>2207</v>
      </c>
      <c r="S392" s="1445" t="str">
        <f>IFERROR(VLOOKUP(K390,【参考】数式用!$A$5:$AB$27,MATCH(Q392,【参考】数式用!$B$4:$AB$4,0)+1,0),"")</f>
        <v/>
      </c>
      <c r="T392" s="1409" t="s">
        <v>2285</v>
      </c>
      <c r="U392" s="1557"/>
      <c r="V392" s="1413" t="str">
        <f>IFERROR(VLOOKUP(K390,【参考】数式用!$A$5:$AB$27,MATCH(U392,【参考】数式用!$B$4:$AB$4,0)+1,0),"")</f>
        <v/>
      </c>
      <c r="W392" s="1415" t="s">
        <v>19</v>
      </c>
      <c r="X392" s="1553"/>
      <c r="Y392" s="1365" t="s">
        <v>10</v>
      </c>
      <c r="Z392" s="1553"/>
      <c r="AA392" s="1365" t="s">
        <v>45</v>
      </c>
      <c r="AB392" s="1553"/>
      <c r="AC392" s="1365" t="s">
        <v>10</v>
      </c>
      <c r="AD392" s="1553"/>
      <c r="AE392" s="1365" t="s">
        <v>2188</v>
      </c>
      <c r="AF392" s="1365" t="s">
        <v>24</v>
      </c>
      <c r="AG392" s="1365" t="str">
        <f>IF(X392&gt;=1,(AB392*12+AD392)-(X392*12+Z392)+1,"")</f>
        <v/>
      </c>
      <c r="AH392" s="1367" t="s">
        <v>38</v>
      </c>
      <c r="AI392" s="1489" t="str">
        <f t="shared" ref="AI392" si="371">IFERROR(ROUNDDOWN(ROUND(L390*V392,0)*M390,0)*AG392,"")</f>
        <v/>
      </c>
      <c r="AJ392" s="1547" t="str">
        <f>IFERROR(ROUNDDOWN(ROUND((L390*(V392-AX390)),0)*M390,0)*AG392,"")</f>
        <v/>
      </c>
      <c r="AK392" s="1373"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9"/>
      <c r="AP392" s="1545"/>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5"/>
      <c r="B393" s="1419"/>
      <c r="C393" s="1420"/>
      <c r="D393" s="1420"/>
      <c r="E393" s="1420"/>
      <c r="F393" s="1421"/>
      <c r="G393" s="1269"/>
      <c r="H393" s="1269"/>
      <c r="I393" s="1269"/>
      <c r="J393" s="1424"/>
      <c r="K393" s="1269"/>
      <c r="L393" s="1455"/>
      <c r="M393" s="1457"/>
      <c r="N393" s="662" t="str">
        <f>IF('別紙様式2-2（４・５月分）'!Q298="","",'別紙様式2-2（４・５月分）'!Q298)</f>
        <v/>
      </c>
      <c r="O393" s="1428"/>
      <c r="P393" s="1402"/>
      <c r="Q393" s="1461"/>
      <c r="R393" s="1406"/>
      <c r="S393" s="1408"/>
      <c r="T393" s="1410"/>
      <c r="U393" s="1558"/>
      <c r="V393" s="1414"/>
      <c r="W393" s="1416"/>
      <c r="X393" s="1554"/>
      <c r="Y393" s="1366"/>
      <c r="Z393" s="1554"/>
      <c r="AA393" s="1366"/>
      <c r="AB393" s="1554"/>
      <c r="AC393" s="1366"/>
      <c r="AD393" s="1554"/>
      <c r="AE393" s="1366"/>
      <c r="AF393" s="1366"/>
      <c r="AG393" s="1366"/>
      <c r="AH393" s="1368"/>
      <c r="AI393" s="1490"/>
      <c r="AJ393" s="1548"/>
      <c r="AK393" s="1374"/>
      <c r="AL393" s="1550"/>
      <c r="AM393" s="1552"/>
      <c r="AN393" s="1544"/>
      <c r="AO393" s="1530"/>
      <c r="AP393" s="1546"/>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2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25" t="str">
        <f>IF(SUM('別紙様式2-2（４・５月分）'!R299:R301)=0,"",SUM('別紙様式2-2（４・５月分）'!R299:R301))</f>
        <v/>
      </c>
      <c r="P394" s="1429" t="str">
        <f>IFERROR(VLOOKUP('別紙様式2-2（４・５月分）'!AR299,【参考】数式用!$AT$5:$AU$22,2,FALSE),"")</f>
        <v/>
      </c>
      <c r="Q394" s="1430"/>
      <c r="R394" s="1431"/>
      <c r="S394" s="1435" t="str">
        <f>IFERROR(VLOOKUP(K394,【参考】数式用!$A$5:$AB$27,MATCH(P394,【参考】数式用!$B$4:$AB$4,0)+1,0),"")</f>
        <v/>
      </c>
      <c r="T394" s="1437" t="s">
        <v>2275</v>
      </c>
      <c r="U394" s="1572" t="str">
        <f>IF('別紙様式2-3（６月以降分）'!U394="","",'別紙様式2-3（６月以降分）'!U394)</f>
        <v/>
      </c>
      <c r="V394" s="1441" t="str">
        <f>IFERROR(VLOOKUP(K394,【参考】数式用!$A$5:$AB$27,MATCH(U394,【参考】数式用!$B$4:$AB$4,0)+1,0),"")</f>
        <v/>
      </c>
      <c r="W394" s="1443" t="s">
        <v>19</v>
      </c>
      <c r="X394" s="1570">
        <f>'別紙様式2-3（６月以降分）'!X394</f>
        <v>6</v>
      </c>
      <c r="Y394" s="1379" t="s">
        <v>10</v>
      </c>
      <c r="Z394" s="1570">
        <f>'別紙様式2-3（６月以降分）'!Z394</f>
        <v>6</v>
      </c>
      <c r="AA394" s="1379" t="s">
        <v>45</v>
      </c>
      <c r="AB394" s="1570">
        <f>'別紙様式2-3（６月以降分）'!AB394</f>
        <v>7</v>
      </c>
      <c r="AC394" s="1379" t="s">
        <v>10</v>
      </c>
      <c r="AD394" s="1570">
        <f>'別紙様式2-3（６月以降分）'!AD394</f>
        <v>3</v>
      </c>
      <c r="AE394" s="1379" t="s">
        <v>2188</v>
      </c>
      <c r="AF394" s="1379" t="s">
        <v>24</v>
      </c>
      <c r="AG394" s="1379">
        <f>IF(X394&gt;=1,(AB394*12+AD394)-(X394*12+Z394)+1,"")</f>
        <v>10</v>
      </c>
      <c r="AH394" s="1381" t="s">
        <v>38</v>
      </c>
      <c r="AI394" s="1383" t="str">
        <f>'別紙様式2-3（６月以降分）'!AI394</f>
        <v/>
      </c>
      <c r="AJ394" s="1564" t="str">
        <f>'別紙様式2-3（６月以降分）'!AJ394</f>
        <v/>
      </c>
      <c r="AK394" s="1566">
        <f>'別紙様式2-3（６月以降分）'!AK394</f>
        <v>0</v>
      </c>
      <c r="AL394" s="1568" t="str">
        <f>IF('別紙様式2-3（６月以降分）'!AL394="","",'別紙様式2-3（６月以降分）'!AL394)</f>
        <v/>
      </c>
      <c r="AM394" s="1559">
        <f>'別紙様式2-3（６月以降分）'!AM394</f>
        <v>0</v>
      </c>
      <c r="AN394" s="1561" t="str">
        <f>IF('別紙様式2-3（６月以降分）'!AN394="","",'別紙様式2-3（６月以降分）'!AN394)</f>
        <v/>
      </c>
      <c r="AO394" s="1395" t="str">
        <f>IF('別紙様式2-3（６月以降分）'!AO394="","",'別紙様式2-3（６月以降分）'!AO394)</f>
        <v/>
      </c>
      <c r="AP394" s="1359" t="str">
        <f>IF('別紙様式2-3（６月以降分）'!AP394="","",'別紙様式2-3（６月以降分）'!AP394)</f>
        <v/>
      </c>
      <c r="AQ394" s="1395" t="str">
        <f>IF('別紙様式2-3（６月以降分）'!AQ394="","",'別紙様式2-3（６月以降分）'!AQ394)</f>
        <v/>
      </c>
      <c r="AR394" s="1535" t="str">
        <f>IF('別紙様式2-3（６月以降分）'!AR394="","",'別紙様式2-3（６月以降分）'!AR394)</f>
        <v/>
      </c>
      <c r="AS394" s="1555"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4"/>
      <c r="B395" s="1301"/>
      <c r="C395" s="1302"/>
      <c r="D395" s="1302"/>
      <c r="E395" s="1302"/>
      <c r="F395" s="1303"/>
      <c r="G395" s="1268"/>
      <c r="H395" s="1268"/>
      <c r="I395" s="1268"/>
      <c r="J395" s="1423"/>
      <c r="K395" s="1268"/>
      <c r="L395" s="1454"/>
      <c r="M395" s="1463"/>
      <c r="N395" s="1399" t="str">
        <f>IF('別紙様式2-2（４・５月分）'!Q300="","",'別紙様式2-2（４・５月分）'!Q300)</f>
        <v/>
      </c>
      <c r="O395" s="1426"/>
      <c r="P395" s="1432"/>
      <c r="Q395" s="1433"/>
      <c r="R395" s="1434"/>
      <c r="S395" s="1436"/>
      <c r="T395" s="1438"/>
      <c r="U395" s="1573"/>
      <c r="V395" s="1442"/>
      <c r="W395" s="1444"/>
      <c r="X395" s="1571"/>
      <c r="Y395" s="1380"/>
      <c r="Z395" s="1571"/>
      <c r="AA395" s="1380"/>
      <c r="AB395" s="1571"/>
      <c r="AC395" s="1380"/>
      <c r="AD395" s="1571"/>
      <c r="AE395" s="1380"/>
      <c r="AF395" s="1380"/>
      <c r="AG395" s="1380"/>
      <c r="AH395" s="1382"/>
      <c r="AI395" s="1384"/>
      <c r="AJ395" s="1565"/>
      <c r="AK395" s="1567"/>
      <c r="AL395" s="1569"/>
      <c r="AM395" s="1560"/>
      <c r="AN395" s="1562"/>
      <c r="AO395" s="1396"/>
      <c r="AP395" s="1563"/>
      <c r="AQ395" s="1396"/>
      <c r="AR395" s="1536"/>
      <c r="AS395" s="1556"/>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23"/>
      <c r="K396" s="1268"/>
      <c r="L396" s="1454"/>
      <c r="M396" s="1463"/>
      <c r="N396" s="1400"/>
      <c r="O396" s="1427"/>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57"/>
      <c r="V396" s="1413" t="str">
        <f>IFERROR(VLOOKUP(K394,【参考】数式用!$A$5:$AB$27,MATCH(U396,【参考】数式用!$B$4:$AB$4,0)+1,0),"")</f>
        <v/>
      </c>
      <c r="W396" s="1415" t="s">
        <v>19</v>
      </c>
      <c r="X396" s="1553"/>
      <c r="Y396" s="1365" t="s">
        <v>10</v>
      </c>
      <c r="Z396" s="1553"/>
      <c r="AA396" s="1365" t="s">
        <v>45</v>
      </c>
      <c r="AB396" s="1553"/>
      <c r="AC396" s="1365" t="s">
        <v>10</v>
      </c>
      <c r="AD396" s="1553"/>
      <c r="AE396" s="1365" t="s">
        <v>2188</v>
      </c>
      <c r="AF396" s="1365" t="s">
        <v>24</v>
      </c>
      <c r="AG396" s="1365" t="str">
        <f>IF(X396&gt;=1,(AB396*12+AD396)-(X396*12+Z396)+1,"")</f>
        <v/>
      </c>
      <c r="AH396" s="1367" t="s">
        <v>38</v>
      </c>
      <c r="AI396" s="1489" t="str">
        <f t="shared" ref="AI396" si="375">IFERROR(ROUNDDOWN(ROUND(L394*V396,0)*M394,0)*AG396,"")</f>
        <v/>
      </c>
      <c r="AJ396" s="1547" t="str">
        <f>IFERROR(ROUNDDOWN(ROUND((L394*(V396-AX394)),0)*M394,0)*AG396,"")</f>
        <v/>
      </c>
      <c r="AK396" s="1373"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9"/>
      <c r="AP396" s="1545"/>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5"/>
      <c r="B397" s="1419"/>
      <c r="C397" s="1420"/>
      <c r="D397" s="1420"/>
      <c r="E397" s="1420"/>
      <c r="F397" s="1421"/>
      <c r="G397" s="1269"/>
      <c r="H397" s="1269"/>
      <c r="I397" s="1269"/>
      <c r="J397" s="1424"/>
      <c r="K397" s="1269"/>
      <c r="L397" s="1455"/>
      <c r="M397" s="1464"/>
      <c r="N397" s="662" t="str">
        <f>IF('別紙様式2-2（４・５月分）'!Q301="","",'別紙様式2-2（４・５月分）'!Q301)</f>
        <v/>
      </c>
      <c r="O397" s="1428"/>
      <c r="P397" s="1402"/>
      <c r="Q397" s="1461"/>
      <c r="R397" s="1406"/>
      <c r="S397" s="1408"/>
      <c r="T397" s="1410"/>
      <c r="U397" s="1558"/>
      <c r="V397" s="1414"/>
      <c r="W397" s="1416"/>
      <c r="X397" s="1554"/>
      <c r="Y397" s="1366"/>
      <c r="Z397" s="1554"/>
      <c r="AA397" s="1366"/>
      <c r="AB397" s="1554"/>
      <c r="AC397" s="1366"/>
      <c r="AD397" s="1554"/>
      <c r="AE397" s="1366"/>
      <c r="AF397" s="1366"/>
      <c r="AG397" s="1366"/>
      <c r="AH397" s="1368"/>
      <c r="AI397" s="1490"/>
      <c r="AJ397" s="1548"/>
      <c r="AK397" s="1374"/>
      <c r="AL397" s="1550"/>
      <c r="AM397" s="1552"/>
      <c r="AN397" s="1544"/>
      <c r="AO397" s="1530"/>
      <c r="AP397" s="1546"/>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3">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2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25" t="str">
        <f>IF(SUM('別紙様式2-2（４・５月分）'!R302:R304)=0,"",SUM('別紙様式2-2（４・５月分）'!R302:R304))</f>
        <v/>
      </c>
      <c r="P398" s="1429" t="str">
        <f>IFERROR(VLOOKUP('別紙様式2-2（４・５月分）'!AR302,【参考】数式用!$AT$5:$AU$22,2,FALSE),"")</f>
        <v/>
      </c>
      <c r="Q398" s="1430"/>
      <c r="R398" s="1431"/>
      <c r="S398" s="1435" t="str">
        <f>IFERROR(VLOOKUP(K398,【参考】数式用!$A$5:$AB$27,MATCH(P398,【参考】数式用!$B$4:$AB$4,0)+1,0),"")</f>
        <v/>
      </c>
      <c r="T398" s="1437" t="s">
        <v>2275</v>
      </c>
      <c r="U398" s="1572" t="str">
        <f>IF('別紙様式2-3（６月以降分）'!U398="","",'別紙様式2-3（６月以降分）'!U398)</f>
        <v/>
      </c>
      <c r="V398" s="1441" t="str">
        <f>IFERROR(VLOOKUP(K398,【参考】数式用!$A$5:$AB$27,MATCH(U398,【参考】数式用!$B$4:$AB$4,0)+1,0),"")</f>
        <v/>
      </c>
      <c r="W398" s="1443" t="s">
        <v>19</v>
      </c>
      <c r="X398" s="1570">
        <f>'別紙様式2-3（６月以降分）'!X398</f>
        <v>6</v>
      </c>
      <c r="Y398" s="1379" t="s">
        <v>10</v>
      </c>
      <c r="Z398" s="1570">
        <f>'別紙様式2-3（６月以降分）'!Z398</f>
        <v>6</v>
      </c>
      <c r="AA398" s="1379" t="s">
        <v>45</v>
      </c>
      <c r="AB398" s="1570">
        <f>'別紙様式2-3（６月以降分）'!AB398</f>
        <v>7</v>
      </c>
      <c r="AC398" s="1379" t="s">
        <v>10</v>
      </c>
      <c r="AD398" s="1570">
        <f>'別紙様式2-3（６月以降分）'!AD398</f>
        <v>3</v>
      </c>
      <c r="AE398" s="1379" t="s">
        <v>2188</v>
      </c>
      <c r="AF398" s="1379" t="s">
        <v>24</v>
      </c>
      <c r="AG398" s="1379">
        <f>IF(X398&gt;=1,(AB398*12+AD398)-(X398*12+Z398)+1,"")</f>
        <v>10</v>
      </c>
      <c r="AH398" s="1381" t="s">
        <v>38</v>
      </c>
      <c r="AI398" s="1383" t="str">
        <f>'別紙様式2-3（６月以降分）'!AI398</f>
        <v/>
      </c>
      <c r="AJ398" s="1564" t="str">
        <f>'別紙様式2-3（６月以降分）'!AJ398</f>
        <v/>
      </c>
      <c r="AK398" s="1566">
        <f>'別紙様式2-3（６月以降分）'!AK398</f>
        <v>0</v>
      </c>
      <c r="AL398" s="1568" t="str">
        <f>IF('別紙様式2-3（６月以降分）'!AL398="","",'別紙様式2-3（６月以降分）'!AL398)</f>
        <v/>
      </c>
      <c r="AM398" s="1559">
        <f>'別紙様式2-3（６月以降分）'!AM398</f>
        <v>0</v>
      </c>
      <c r="AN398" s="1561" t="str">
        <f>IF('別紙様式2-3（６月以降分）'!AN398="","",'別紙様式2-3（６月以降分）'!AN398)</f>
        <v/>
      </c>
      <c r="AO398" s="1395" t="str">
        <f>IF('別紙様式2-3（６月以降分）'!AO398="","",'別紙様式2-3（６月以降分）'!AO398)</f>
        <v/>
      </c>
      <c r="AP398" s="1359" t="str">
        <f>IF('別紙様式2-3（６月以降分）'!AP398="","",'別紙様式2-3（６月以降分）'!AP398)</f>
        <v/>
      </c>
      <c r="AQ398" s="1395" t="str">
        <f>IF('別紙様式2-3（６月以降分）'!AQ398="","",'別紙様式2-3（６月以降分）'!AQ398)</f>
        <v/>
      </c>
      <c r="AR398" s="1535" t="str">
        <f>IF('別紙様式2-3（６月以降分）'!AR398="","",'別紙様式2-3（６月以降分）'!AR398)</f>
        <v/>
      </c>
      <c r="AS398" s="1555"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2" t="str">
        <f>IFERROR(VLOOKUP(K398,【参考】数式用!$AJ$2:$AK$24,2,FALSE),"")</f>
        <v/>
      </c>
      <c r="AZ398" s="596"/>
      <c r="BE398" s="440"/>
      <c r="BF398" s="1335" t="str">
        <f>G398</f>
        <v/>
      </c>
      <c r="BG398" s="1335"/>
      <c r="BH398" s="1335"/>
    </row>
    <row r="399" spans="1:60" ht="15" customHeight="1">
      <c r="A399" s="1314"/>
      <c r="B399" s="1301"/>
      <c r="C399" s="1302"/>
      <c r="D399" s="1302"/>
      <c r="E399" s="1302"/>
      <c r="F399" s="1303"/>
      <c r="G399" s="1268"/>
      <c r="H399" s="1268"/>
      <c r="I399" s="1268"/>
      <c r="J399" s="1423"/>
      <c r="K399" s="1268"/>
      <c r="L399" s="1454"/>
      <c r="M399" s="1456"/>
      <c r="N399" s="1399" t="str">
        <f>IF('別紙様式2-2（４・５月分）'!Q303="","",'別紙様式2-2（４・５月分）'!Q303)</f>
        <v/>
      </c>
      <c r="O399" s="1426"/>
      <c r="P399" s="1432"/>
      <c r="Q399" s="1433"/>
      <c r="R399" s="1434"/>
      <c r="S399" s="1436"/>
      <c r="T399" s="1438"/>
      <c r="U399" s="1573"/>
      <c r="V399" s="1442"/>
      <c r="W399" s="1444"/>
      <c r="X399" s="1571"/>
      <c r="Y399" s="1380"/>
      <c r="Z399" s="1571"/>
      <c r="AA399" s="1380"/>
      <c r="AB399" s="1571"/>
      <c r="AC399" s="1380"/>
      <c r="AD399" s="1571"/>
      <c r="AE399" s="1380"/>
      <c r="AF399" s="1380"/>
      <c r="AG399" s="1380"/>
      <c r="AH399" s="1382"/>
      <c r="AI399" s="1384"/>
      <c r="AJ399" s="1565"/>
      <c r="AK399" s="1567"/>
      <c r="AL399" s="1569"/>
      <c r="AM399" s="1560"/>
      <c r="AN399" s="1562"/>
      <c r="AO399" s="1396"/>
      <c r="AP399" s="1563"/>
      <c r="AQ399" s="1396"/>
      <c r="AR399" s="1536"/>
      <c r="AS399" s="1556"/>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23"/>
      <c r="K400" s="1268"/>
      <c r="L400" s="1454"/>
      <c r="M400" s="1456"/>
      <c r="N400" s="1400"/>
      <c r="O400" s="1427"/>
      <c r="P400" s="1401" t="s">
        <v>2196</v>
      </c>
      <c r="Q400" s="1460" t="str">
        <f>IFERROR(VLOOKUP('別紙様式2-2（４・５月分）'!AR302,【参考】数式用!$AT$5:$AV$22,3,FALSE),"")</f>
        <v/>
      </c>
      <c r="R400" s="1405" t="s">
        <v>2207</v>
      </c>
      <c r="S400" s="1445" t="str">
        <f>IFERROR(VLOOKUP(K398,【参考】数式用!$A$5:$AB$27,MATCH(Q400,【参考】数式用!$B$4:$AB$4,0)+1,0),"")</f>
        <v/>
      </c>
      <c r="T400" s="1409" t="s">
        <v>2285</v>
      </c>
      <c r="U400" s="1557"/>
      <c r="V400" s="1413" t="str">
        <f>IFERROR(VLOOKUP(K398,【参考】数式用!$A$5:$AB$27,MATCH(U400,【参考】数式用!$B$4:$AB$4,0)+1,0),"")</f>
        <v/>
      </c>
      <c r="W400" s="1415" t="s">
        <v>19</v>
      </c>
      <c r="X400" s="1553"/>
      <c r="Y400" s="1365" t="s">
        <v>10</v>
      </c>
      <c r="Z400" s="1553"/>
      <c r="AA400" s="1365" t="s">
        <v>45</v>
      </c>
      <c r="AB400" s="1553"/>
      <c r="AC400" s="1365" t="s">
        <v>10</v>
      </c>
      <c r="AD400" s="1553"/>
      <c r="AE400" s="1365" t="s">
        <v>2188</v>
      </c>
      <c r="AF400" s="1365" t="s">
        <v>24</v>
      </c>
      <c r="AG400" s="1365" t="str">
        <f>IF(X400&gt;=1,(AB400*12+AD400)-(X400*12+Z400)+1,"")</f>
        <v/>
      </c>
      <c r="AH400" s="1367" t="s">
        <v>38</v>
      </c>
      <c r="AI400" s="1489" t="str">
        <f t="shared" ref="AI400" si="379">IFERROR(ROUNDDOWN(ROUND(L398*V400,0)*M398,0)*AG400,"")</f>
        <v/>
      </c>
      <c r="AJ400" s="1547" t="str">
        <f>IFERROR(ROUNDDOWN(ROUND((L398*(V400-AX398)),0)*M398,0)*AG400,"")</f>
        <v/>
      </c>
      <c r="AK400" s="1373"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9"/>
      <c r="AP400" s="1545"/>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5"/>
      <c r="B401" s="1419"/>
      <c r="C401" s="1420"/>
      <c r="D401" s="1420"/>
      <c r="E401" s="1420"/>
      <c r="F401" s="1421"/>
      <c r="G401" s="1269"/>
      <c r="H401" s="1269"/>
      <c r="I401" s="1269"/>
      <c r="J401" s="1424"/>
      <c r="K401" s="1269"/>
      <c r="L401" s="1455"/>
      <c r="M401" s="1457"/>
      <c r="N401" s="662" t="str">
        <f>IF('別紙様式2-2（４・５月分）'!Q304="","",'別紙様式2-2（４・５月分）'!Q304)</f>
        <v/>
      </c>
      <c r="O401" s="1428"/>
      <c r="P401" s="1402"/>
      <c r="Q401" s="1461"/>
      <c r="R401" s="1406"/>
      <c r="S401" s="1408"/>
      <c r="T401" s="1410"/>
      <c r="U401" s="1558"/>
      <c r="V401" s="1414"/>
      <c r="W401" s="1416"/>
      <c r="X401" s="1554"/>
      <c r="Y401" s="1366"/>
      <c r="Z401" s="1554"/>
      <c r="AA401" s="1366"/>
      <c r="AB401" s="1554"/>
      <c r="AC401" s="1366"/>
      <c r="AD401" s="1554"/>
      <c r="AE401" s="1366"/>
      <c r="AF401" s="1366"/>
      <c r="AG401" s="1366"/>
      <c r="AH401" s="1368"/>
      <c r="AI401" s="1490"/>
      <c r="AJ401" s="1548"/>
      <c r="AK401" s="1374"/>
      <c r="AL401" s="1550"/>
      <c r="AM401" s="1552"/>
      <c r="AN401" s="1544"/>
      <c r="AO401" s="1530"/>
      <c r="AP401" s="1546"/>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2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25" t="str">
        <f>IF(SUM('別紙様式2-2（４・５月分）'!R305:R307)=0,"",SUM('別紙様式2-2（４・５月分）'!R305:R307))</f>
        <v/>
      </c>
      <c r="P402" s="1429" t="str">
        <f>IFERROR(VLOOKUP('別紙様式2-2（４・５月分）'!AR305,【参考】数式用!$AT$5:$AU$22,2,FALSE),"")</f>
        <v/>
      </c>
      <c r="Q402" s="1430"/>
      <c r="R402" s="1431"/>
      <c r="S402" s="1435" t="str">
        <f>IFERROR(VLOOKUP(K402,【参考】数式用!$A$5:$AB$27,MATCH(P402,【参考】数式用!$B$4:$AB$4,0)+1,0),"")</f>
        <v/>
      </c>
      <c r="T402" s="1437" t="s">
        <v>2275</v>
      </c>
      <c r="U402" s="1572" t="str">
        <f>IF('別紙様式2-3（６月以降分）'!U402="","",'別紙様式2-3（６月以降分）'!U402)</f>
        <v/>
      </c>
      <c r="V402" s="1441" t="str">
        <f>IFERROR(VLOOKUP(K402,【参考】数式用!$A$5:$AB$27,MATCH(U402,【参考】数式用!$B$4:$AB$4,0)+1,0),"")</f>
        <v/>
      </c>
      <c r="W402" s="1443" t="s">
        <v>19</v>
      </c>
      <c r="X402" s="1570">
        <f>'別紙様式2-3（６月以降分）'!X402</f>
        <v>6</v>
      </c>
      <c r="Y402" s="1379" t="s">
        <v>10</v>
      </c>
      <c r="Z402" s="1570">
        <f>'別紙様式2-3（６月以降分）'!Z402</f>
        <v>6</v>
      </c>
      <c r="AA402" s="1379" t="s">
        <v>45</v>
      </c>
      <c r="AB402" s="1570">
        <f>'別紙様式2-3（６月以降分）'!AB402</f>
        <v>7</v>
      </c>
      <c r="AC402" s="1379" t="s">
        <v>10</v>
      </c>
      <c r="AD402" s="1570">
        <f>'別紙様式2-3（６月以降分）'!AD402</f>
        <v>3</v>
      </c>
      <c r="AE402" s="1379" t="s">
        <v>2188</v>
      </c>
      <c r="AF402" s="1379" t="s">
        <v>24</v>
      </c>
      <c r="AG402" s="1379">
        <f>IF(X402&gt;=1,(AB402*12+AD402)-(X402*12+Z402)+1,"")</f>
        <v>10</v>
      </c>
      <c r="AH402" s="1381" t="s">
        <v>38</v>
      </c>
      <c r="AI402" s="1383" t="str">
        <f>'別紙様式2-3（６月以降分）'!AI402</f>
        <v/>
      </c>
      <c r="AJ402" s="1564" t="str">
        <f>'別紙様式2-3（６月以降分）'!AJ402</f>
        <v/>
      </c>
      <c r="AK402" s="1566">
        <f>'別紙様式2-3（６月以降分）'!AK402</f>
        <v>0</v>
      </c>
      <c r="AL402" s="1568" t="str">
        <f>IF('別紙様式2-3（６月以降分）'!AL402="","",'別紙様式2-3（６月以降分）'!AL402)</f>
        <v/>
      </c>
      <c r="AM402" s="1559">
        <f>'別紙様式2-3（６月以降分）'!AM402</f>
        <v>0</v>
      </c>
      <c r="AN402" s="1561" t="str">
        <f>IF('別紙様式2-3（６月以降分）'!AN402="","",'別紙様式2-3（６月以降分）'!AN402)</f>
        <v/>
      </c>
      <c r="AO402" s="1395" t="str">
        <f>IF('別紙様式2-3（６月以降分）'!AO402="","",'別紙様式2-3（６月以降分）'!AO402)</f>
        <v/>
      </c>
      <c r="AP402" s="1359" t="str">
        <f>IF('別紙様式2-3（６月以降分）'!AP402="","",'別紙様式2-3（６月以降分）'!AP402)</f>
        <v/>
      </c>
      <c r="AQ402" s="1395" t="str">
        <f>IF('別紙様式2-3（６月以降分）'!AQ402="","",'別紙様式2-3（６月以降分）'!AQ402)</f>
        <v/>
      </c>
      <c r="AR402" s="1535" t="str">
        <f>IF('別紙様式2-3（６月以降分）'!AR402="","",'別紙様式2-3（６月以降分）'!AR402)</f>
        <v/>
      </c>
      <c r="AS402" s="1555"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4"/>
      <c r="B403" s="1301"/>
      <c r="C403" s="1302"/>
      <c r="D403" s="1302"/>
      <c r="E403" s="1302"/>
      <c r="F403" s="1303"/>
      <c r="G403" s="1268"/>
      <c r="H403" s="1268"/>
      <c r="I403" s="1268"/>
      <c r="J403" s="1423"/>
      <c r="K403" s="1268"/>
      <c r="L403" s="1454"/>
      <c r="M403" s="1463"/>
      <c r="N403" s="1399" t="str">
        <f>IF('別紙様式2-2（４・５月分）'!Q306="","",'別紙様式2-2（４・５月分）'!Q306)</f>
        <v/>
      </c>
      <c r="O403" s="1426"/>
      <c r="P403" s="1432"/>
      <c r="Q403" s="1433"/>
      <c r="R403" s="1434"/>
      <c r="S403" s="1436"/>
      <c r="T403" s="1438"/>
      <c r="U403" s="1573"/>
      <c r="V403" s="1442"/>
      <c r="W403" s="1444"/>
      <c r="X403" s="1571"/>
      <c r="Y403" s="1380"/>
      <c r="Z403" s="1571"/>
      <c r="AA403" s="1380"/>
      <c r="AB403" s="1571"/>
      <c r="AC403" s="1380"/>
      <c r="AD403" s="1571"/>
      <c r="AE403" s="1380"/>
      <c r="AF403" s="1380"/>
      <c r="AG403" s="1380"/>
      <c r="AH403" s="1382"/>
      <c r="AI403" s="1384"/>
      <c r="AJ403" s="1565"/>
      <c r="AK403" s="1567"/>
      <c r="AL403" s="1569"/>
      <c r="AM403" s="1560"/>
      <c r="AN403" s="1562"/>
      <c r="AO403" s="1396"/>
      <c r="AP403" s="1563"/>
      <c r="AQ403" s="1396"/>
      <c r="AR403" s="1536"/>
      <c r="AS403" s="1556"/>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23"/>
      <c r="K404" s="1268"/>
      <c r="L404" s="1454"/>
      <c r="M404" s="1463"/>
      <c r="N404" s="1400"/>
      <c r="O404" s="1427"/>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57"/>
      <c r="V404" s="1413" t="str">
        <f>IFERROR(VLOOKUP(K402,【参考】数式用!$A$5:$AB$27,MATCH(U404,【参考】数式用!$B$4:$AB$4,0)+1,0),"")</f>
        <v/>
      </c>
      <c r="W404" s="1415" t="s">
        <v>19</v>
      </c>
      <c r="X404" s="1553"/>
      <c r="Y404" s="1365" t="s">
        <v>10</v>
      </c>
      <c r="Z404" s="1553"/>
      <c r="AA404" s="1365" t="s">
        <v>45</v>
      </c>
      <c r="AB404" s="1553"/>
      <c r="AC404" s="1365" t="s">
        <v>10</v>
      </c>
      <c r="AD404" s="1553"/>
      <c r="AE404" s="1365" t="s">
        <v>2188</v>
      </c>
      <c r="AF404" s="1365" t="s">
        <v>24</v>
      </c>
      <c r="AG404" s="1365" t="str">
        <f>IF(X404&gt;=1,(AB404*12+AD404)-(X404*12+Z404)+1,"")</f>
        <v/>
      </c>
      <c r="AH404" s="1367" t="s">
        <v>38</v>
      </c>
      <c r="AI404" s="1489" t="str">
        <f t="shared" ref="AI404" si="383">IFERROR(ROUNDDOWN(ROUND(L402*V404,0)*M402,0)*AG404,"")</f>
        <v/>
      </c>
      <c r="AJ404" s="1547" t="str">
        <f>IFERROR(ROUNDDOWN(ROUND((L402*(V404-AX402)),0)*M402,0)*AG404,"")</f>
        <v/>
      </c>
      <c r="AK404" s="1373"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9"/>
      <c r="AP404" s="1545"/>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5"/>
      <c r="B405" s="1419"/>
      <c r="C405" s="1420"/>
      <c r="D405" s="1420"/>
      <c r="E405" s="1420"/>
      <c r="F405" s="1421"/>
      <c r="G405" s="1269"/>
      <c r="H405" s="1269"/>
      <c r="I405" s="1269"/>
      <c r="J405" s="1424"/>
      <c r="K405" s="1269"/>
      <c r="L405" s="1455"/>
      <c r="M405" s="1464"/>
      <c r="N405" s="662" t="str">
        <f>IF('別紙様式2-2（４・５月分）'!Q307="","",'別紙様式2-2（４・５月分）'!Q307)</f>
        <v/>
      </c>
      <c r="O405" s="1428"/>
      <c r="P405" s="1402"/>
      <c r="Q405" s="1461"/>
      <c r="R405" s="1406"/>
      <c r="S405" s="1408"/>
      <c r="T405" s="1410"/>
      <c r="U405" s="1558"/>
      <c r="V405" s="1414"/>
      <c r="W405" s="1416"/>
      <c r="X405" s="1554"/>
      <c r="Y405" s="1366"/>
      <c r="Z405" s="1554"/>
      <c r="AA405" s="1366"/>
      <c r="AB405" s="1554"/>
      <c r="AC405" s="1366"/>
      <c r="AD405" s="1554"/>
      <c r="AE405" s="1366"/>
      <c r="AF405" s="1366"/>
      <c r="AG405" s="1366"/>
      <c r="AH405" s="1368"/>
      <c r="AI405" s="1490"/>
      <c r="AJ405" s="1548"/>
      <c r="AK405" s="1374"/>
      <c r="AL405" s="1550"/>
      <c r="AM405" s="1552"/>
      <c r="AN405" s="1544"/>
      <c r="AO405" s="1530"/>
      <c r="AP405" s="1546"/>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3">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2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25" t="str">
        <f>IF(SUM('別紙様式2-2（４・５月分）'!R308:R310)=0,"",SUM('別紙様式2-2（４・５月分）'!R308:R310))</f>
        <v/>
      </c>
      <c r="P406" s="1429" t="str">
        <f>IFERROR(VLOOKUP('別紙様式2-2（４・５月分）'!AR308,【参考】数式用!$AT$5:$AU$22,2,FALSE),"")</f>
        <v/>
      </c>
      <c r="Q406" s="1430"/>
      <c r="R406" s="1431"/>
      <c r="S406" s="1435" t="str">
        <f>IFERROR(VLOOKUP(K406,【参考】数式用!$A$5:$AB$27,MATCH(P406,【参考】数式用!$B$4:$AB$4,0)+1,0),"")</f>
        <v/>
      </c>
      <c r="T406" s="1437" t="s">
        <v>2275</v>
      </c>
      <c r="U406" s="1572" t="str">
        <f>IF('別紙様式2-3（６月以降分）'!U406="","",'別紙様式2-3（６月以降分）'!U406)</f>
        <v/>
      </c>
      <c r="V406" s="1441" t="str">
        <f>IFERROR(VLOOKUP(K406,【参考】数式用!$A$5:$AB$27,MATCH(U406,【参考】数式用!$B$4:$AB$4,0)+1,0),"")</f>
        <v/>
      </c>
      <c r="W406" s="1443" t="s">
        <v>19</v>
      </c>
      <c r="X406" s="1570">
        <f>'別紙様式2-3（６月以降分）'!X406</f>
        <v>6</v>
      </c>
      <c r="Y406" s="1379" t="s">
        <v>10</v>
      </c>
      <c r="Z406" s="1570">
        <f>'別紙様式2-3（６月以降分）'!Z406</f>
        <v>6</v>
      </c>
      <c r="AA406" s="1379" t="s">
        <v>45</v>
      </c>
      <c r="AB406" s="1570">
        <f>'別紙様式2-3（６月以降分）'!AB406</f>
        <v>7</v>
      </c>
      <c r="AC406" s="1379" t="s">
        <v>10</v>
      </c>
      <c r="AD406" s="1570">
        <f>'別紙様式2-3（６月以降分）'!AD406</f>
        <v>3</v>
      </c>
      <c r="AE406" s="1379" t="s">
        <v>2188</v>
      </c>
      <c r="AF406" s="1379" t="s">
        <v>24</v>
      </c>
      <c r="AG406" s="1379">
        <f>IF(X406&gt;=1,(AB406*12+AD406)-(X406*12+Z406)+1,"")</f>
        <v>10</v>
      </c>
      <c r="AH406" s="1381" t="s">
        <v>38</v>
      </c>
      <c r="AI406" s="1383" t="str">
        <f>'別紙様式2-3（６月以降分）'!AI406</f>
        <v/>
      </c>
      <c r="AJ406" s="1564" t="str">
        <f>'別紙様式2-3（６月以降分）'!AJ406</f>
        <v/>
      </c>
      <c r="AK406" s="1566">
        <f>'別紙様式2-3（６月以降分）'!AK406</f>
        <v>0</v>
      </c>
      <c r="AL406" s="1568" t="str">
        <f>IF('別紙様式2-3（６月以降分）'!AL406="","",'別紙様式2-3（６月以降分）'!AL406)</f>
        <v/>
      </c>
      <c r="AM406" s="1559">
        <f>'別紙様式2-3（６月以降分）'!AM406</f>
        <v>0</v>
      </c>
      <c r="AN406" s="1561" t="str">
        <f>IF('別紙様式2-3（６月以降分）'!AN406="","",'別紙様式2-3（６月以降分）'!AN406)</f>
        <v/>
      </c>
      <c r="AO406" s="1395" t="str">
        <f>IF('別紙様式2-3（６月以降分）'!AO406="","",'別紙様式2-3（６月以降分）'!AO406)</f>
        <v/>
      </c>
      <c r="AP406" s="1359" t="str">
        <f>IF('別紙様式2-3（６月以降分）'!AP406="","",'別紙様式2-3（６月以降分）'!AP406)</f>
        <v/>
      </c>
      <c r="AQ406" s="1395" t="str">
        <f>IF('別紙様式2-3（６月以降分）'!AQ406="","",'別紙様式2-3（６月以降分）'!AQ406)</f>
        <v/>
      </c>
      <c r="AR406" s="1535" t="str">
        <f>IF('別紙様式2-3（６月以降分）'!AR406="","",'別紙様式2-3（６月以降分）'!AR406)</f>
        <v/>
      </c>
      <c r="AS406" s="1555"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2" t="str">
        <f>IFERROR(VLOOKUP(K406,【参考】数式用!$AJ$2:$AK$24,2,FALSE),"")</f>
        <v/>
      </c>
      <c r="AZ406" s="596"/>
      <c r="BE406" s="440"/>
      <c r="BF406" s="1335" t="str">
        <f>G406</f>
        <v/>
      </c>
      <c r="BG406" s="1335"/>
      <c r="BH406" s="1335"/>
    </row>
    <row r="407" spans="1:60" ht="15" customHeight="1">
      <c r="A407" s="1314"/>
      <c r="B407" s="1301"/>
      <c r="C407" s="1302"/>
      <c r="D407" s="1302"/>
      <c r="E407" s="1302"/>
      <c r="F407" s="1303"/>
      <c r="G407" s="1268"/>
      <c r="H407" s="1268"/>
      <c r="I407" s="1268"/>
      <c r="J407" s="1423"/>
      <c r="K407" s="1268"/>
      <c r="L407" s="1454"/>
      <c r="M407" s="1456"/>
      <c r="N407" s="1399" t="str">
        <f>IF('別紙様式2-2（４・５月分）'!Q309="","",'別紙様式2-2（４・５月分）'!Q309)</f>
        <v/>
      </c>
      <c r="O407" s="1426"/>
      <c r="P407" s="1432"/>
      <c r="Q407" s="1433"/>
      <c r="R407" s="1434"/>
      <c r="S407" s="1436"/>
      <c r="T407" s="1438"/>
      <c r="U407" s="1573"/>
      <c r="V407" s="1442"/>
      <c r="W407" s="1444"/>
      <c r="X407" s="1571"/>
      <c r="Y407" s="1380"/>
      <c r="Z407" s="1571"/>
      <c r="AA407" s="1380"/>
      <c r="AB407" s="1571"/>
      <c r="AC407" s="1380"/>
      <c r="AD407" s="1571"/>
      <c r="AE407" s="1380"/>
      <c r="AF407" s="1380"/>
      <c r="AG407" s="1380"/>
      <c r="AH407" s="1382"/>
      <c r="AI407" s="1384"/>
      <c r="AJ407" s="1565"/>
      <c r="AK407" s="1567"/>
      <c r="AL407" s="1569"/>
      <c r="AM407" s="1560"/>
      <c r="AN407" s="1562"/>
      <c r="AO407" s="1396"/>
      <c r="AP407" s="1563"/>
      <c r="AQ407" s="1396"/>
      <c r="AR407" s="1536"/>
      <c r="AS407" s="1556"/>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23"/>
      <c r="K408" s="1268"/>
      <c r="L408" s="1454"/>
      <c r="M408" s="1456"/>
      <c r="N408" s="1400"/>
      <c r="O408" s="1427"/>
      <c r="P408" s="1401" t="s">
        <v>2196</v>
      </c>
      <c r="Q408" s="1460" t="str">
        <f>IFERROR(VLOOKUP('別紙様式2-2（４・５月分）'!AR308,【参考】数式用!$AT$5:$AV$22,3,FALSE),"")</f>
        <v/>
      </c>
      <c r="R408" s="1405" t="s">
        <v>2207</v>
      </c>
      <c r="S408" s="1445" t="str">
        <f>IFERROR(VLOOKUP(K406,【参考】数式用!$A$5:$AB$27,MATCH(Q408,【参考】数式用!$B$4:$AB$4,0)+1,0),"")</f>
        <v/>
      </c>
      <c r="T408" s="1409" t="s">
        <v>2285</v>
      </c>
      <c r="U408" s="1557"/>
      <c r="V408" s="1413" t="str">
        <f>IFERROR(VLOOKUP(K406,【参考】数式用!$A$5:$AB$27,MATCH(U408,【参考】数式用!$B$4:$AB$4,0)+1,0),"")</f>
        <v/>
      </c>
      <c r="W408" s="1415" t="s">
        <v>19</v>
      </c>
      <c r="X408" s="1553"/>
      <c r="Y408" s="1365" t="s">
        <v>10</v>
      </c>
      <c r="Z408" s="1553"/>
      <c r="AA408" s="1365" t="s">
        <v>45</v>
      </c>
      <c r="AB408" s="1553"/>
      <c r="AC408" s="1365" t="s">
        <v>10</v>
      </c>
      <c r="AD408" s="1553"/>
      <c r="AE408" s="1365" t="s">
        <v>2188</v>
      </c>
      <c r="AF408" s="1365" t="s">
        <v>24</v>
      </c>
      <c r="AG408" s="1365" t="str">
        <f>IF(X408&gt;=1,(AB408*12+AD408)-(X408*12+Z408)+1,"")</f>
        <v/>
      </c>
      <c r="AH408" s="1367" t="s">
        <v>38</v>
      </c>
      <c r="AI408" s="1489" t="str">
        <f t="shared" ref="AI408" si="387">IFERROR(ROUNDDOWN(ROUND(L406*V408,0)*M406,0)*AG408,"")</f>
        <v/>
      </c>
      <c r="AJ408" s="1547" t="str">
        <f>IFERROR(ROUNDDOWN(ROUND((L406*(V408-AX406)),0)*M406,0)*AG408,"")</f>
        <v/>
      </c>
      <c r="AK408" s="1373"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9"/>
      <c r="AP408" s="1545"/>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5"/>
      <c r="B409" s="1419"/>
      <c r="C409" s="1420"/>
      <c r="D409" s="1420"/>
      <c r="E409" s="1420"/>
      <c r="F409" s="1421"/>
      <c r="G409" s="1269"/>
      <c r="H409" s="1269"/>
      <c r="I409" s="1269"/>
      <c r="J409" s="1424"/>
      <c r="K409" s="1269"/>
      <c r="L409" s="1455"/>
      <c r="M409" s="1457"/>
      <c r="N409" s="662" t="str">
        <f>IF('別紙様式2-2（４・５月分）'!Q310="","",'別紙様式2-2（４・５月分）'!Q310)</f>
        <v/>
      </c>
      <c r="O409" s="1428"/>
      <c r="P409" s="1402"/>
      <c r="Q409" s="1461"/>
      <c r="R409" s="1406"/>
      <c r="S409" s="1408"/>
      <c r="T409" s="1410"/>
      <c r="U409" s="1558"/>
      <c r="V409" s="1414"/>
      <c r="W409" s="1416"/>
      <c r="X409" s="1554"/>
      <c r="Y409" s="1366"/>
      <c r="Z409" s="1554"/>
      <c r="AA409" s="1366"/>
      <c r="AB409" s="1554"/>
      <c r="AC409" s="1366"/>
      <c r="AD409" s="1554"/>
      <c r="AE409" s="1366"/>
      <c r="AF409" s="1366"/>
      <c r="AG409" s="1366"/>
      <c r="AH409" s="1368"/>
      <c r="AI409" s="1490"/>
      <c r="AJ409" s="1548"/>
      <c r="AK409" s="1374"/>
      <c r="AL409" s="1550"/>
      <c r="AM409" s="1552"/>
      <c r="AN409" s="1544"/>
      <c r="AO409" s="1530"/>
      <c r="AP409" s="1546"/>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2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25" t="str">
        <f>IF(SUM('別紙様式2-2（４・５月分）'!R311:R313)=0,"",SUM('別紙様式2-2（４・５月分）'!R311:R313))</f>
        <v/>
      </c>
      <c r="P410" s="1429" t="str">
        <f>IFERROR(VLOOKUP('別紙様式2-2（４・５月分）'!AR311,【参考】数式用!$AT$5:$AU$22,2,FALSE),"")</f>
        <v/>
      </c>
      <c r="Q410" s="1430"/>
      <c r="R410" s="1431"/>
      <c r="S410" s="1435" t="str">
        <f>IFERROR(VLOOKUP(K410,【参考】数式用!$A$5:$AB$27,MATCH(P410,【参考】数式用!$B$4:$AB$4,0)+1,0),"")</f>
        <v/>
      </c>
      <c r="T410" s="1437" t="s">
        <v>2275</v>
      </c>
      <c r="U410" s="1572" t="str">
        <f>IF('別紙様式2-3（６月以降分）'!U410="","",'別紙様式2-3（６月以降分）'!U410)</f>
        <v/>
      </c>
      <c r="V410" s="1441" t="str">
        <f>IFERROR(VLOOKUP(K410,【参考】数式用!$A$5:$AB$27,MATCH(U410,【参考】数式用!$B$4:$AB$4,0)+1,0),"")</f>
        <v/>
      </c>
      <c r="W410" s="1443" t="s">
        <v>19</v>
      </c>
      <c r="X410" s="1570">
        <f>'別紙様式2-3（６月以降分）'!X410</f>
        <v>6</v>
      </c>
      <c r="Y410" s="1379" t="s">
        <v>10</v>
      </c>
      <c r="Z410" s="1570">
        <f>'別紙様式2-3（６月以降分）'!Z410</f>
        <v>6</v>
      </c>
      <c r="AA410" s="1379" t="s">
        <v>45</v>
      </c>
      <c r="AB410" s="1570">
        <f>'別紙様式2-3（６月以降分）'!AB410</f>
        <v>7</v>
      </c>
      <c r="AC410" s="1379" t="s">
        <v>10</v>
      </c>
      <c r="AD410" s="1570">
        <f>'別紙様式2-3（６月以降分）'!AD410</f>
        <v>3</v>
      </c>
      <c r="AE410" s="1379" t="s">
        <v>2188</v>
      </c>
      <c r="AF410" s="1379" t="s">
        <v>24</v>
      </c>
      <c r="AG410" s="1379">
        <f>IF(X410&gt;=1,(AB410*12+AD410)-(X410*12+Z410)+1,"")</f>
        <v>10</v>
      </c>
      <c r="AH410" s="1381" t="s">
        <v>38</v>
      </c>
      <c r="AI410" s="1383" t="str">
        <f>'別紙様式2-3（６月以降分）'!AI410</f>
        <v/>
      </c>
      <c r="AJ410" s="1564" t="str">
        <f>'別紙様式2-3（６月以降分）'!AJ410</f>
        <v/>
      </c>
      <c r="AK410" s="1566">
        <f>'別紙様式2-3（６月以降分）'!AK410</f>
        <v>0</v>
      </c>
      <c r="AL410" s="1568" t="str">
        <f>IF('別紙様式2-3（６月以降分）'!AL410="","",'別紙様式2-3（６月以降分）'!AL410)</f>
        <v/>
      </c>
      <c r="AM410" s="1559">
        <f>'別紙様式2-3（６月以降分）'!AM410</f>
        <v>0</v>
      </c>
      <c r="AN410" s="1561" t="str">
        <f>IF('別紙様式2-3（６月以降分）'!AN410="","",'別紙様式2-3（６月以降分）'!AN410)</f>
        <v/>
      </c>
      <c r="AO410" s="1395" t="str">
        <f>IF('別紙様式2-3（６月以降分）'!AO410="","",'別紙様式2-3（６月以降分）'!AO410)</f>
        <v/>
      </c>
      <c r="AP410" s="1359" t="str">
        <f>IF('別紙様式2-3（６月以降分）'!AP410="","",'別紙様式2-3（６月以降分）'!AP410)</f>
        <v/>
      </c>
      <c r="AQ410" s="1395" t="str">
        <f>IF('別紙様式2-3（６月以降分）'!AQ410="","",'別紙様式2-3（６月以降分）'!AQ410)</f>
        <v/>
      </c>
      <c r="AR410" s="1535" t="str">
        <f>IF('別紙様式2-3（６月以降分）'!AR410="","",'別紙様式2-3（６月以降分）'!AR410)</f>
        <v/>
      </c>
      <c r="AS410" s="1555"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4"/>
      <c r="B411" s="1301"/>
      <c r="C411" s="1302"/>
      <c r="D411" s="1302"/>
      <c r="E411" s="1302"/>
      <c r="F411" s="1303"/>
      <c r="G411" s="1268"/>
      <c r="H411" s="1268"/>
      <c r="I411" s="1268"/>
      <c r="J411" s="1423"/>
      <c r="K411" s="1268"/>
      <c r="L411" s="1454"/>
      <c r="M411" s="1463"/>
      <c r="N411" s="1399" t="str">
        <f>IF('別紙様式2-2（４・５月分）'!Q312="","",'別紙様式2-2（４・５月分）'!Q312)</f>
        <v/>
      </c>
      <c r="O411" s="1426"/>
      <c r="P411" s="1432"/>
      <c r="Q411" s="1433"/>
      <c r="R411" s="1434"/>
      <c r="S411" s="1436"/>
      <c r="T411" s="1438"/>
      <c r="U411" s="1573"/>
      <c r="V411" s="1442"/>
      <c r="W411" s="1444"/>
      <c r="X411" s="1571"/>
      <c r="Y411" s="1380"/>
      <c r="Z411" s="1571"/>
      <c r="AA411" s="1380"/>
      <c r="AB411" s="1571"/>
      <c r="AC411" s="1380"/>
      <c r="AD411" s="1571"/>
      <c r="AE411" s="1380"/>
      <c r="AF411" s="1380"/>
      <c r="AG411" s="1380"/>
      <c r="AH411" s="1382"/>
      <c r="AI411" s="1384"/>
      <c r="AJ411" s="1565"/>
      <c r="AK411" s="1567"/>
      <c r="AL411" s="1569"/>
      <c r="AM411" s="1560"/>
      <c r="AN411" s="1562"/>
      <c r="AO411" s="1396"/>
      <c r="AP411" s="1563"/>
      <c r="AQ411" s="1396"/>
      <c r="AR411" s="1536"/>
      <c r="AS411" s="1556"/>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23"/>
      <c r="K412" s="1268"/>
      <c r="L412" s="1454"/>
      <c r="M412" s="1463"/>
      <c r="N412" s="1400"/>
      <c r="O412" s="1427"/>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57"/>
      <c r="V412" s="1413" t="str">
        <f>IFERROR(VLOOKUP(K410,【参考】数式用!$A$5:$AB$27,MATCH(U412,【参考】数式用!$B$4:$AB$4,0)+1,0),"")</f>
        <v/>
      </c>
      <c r="W412" s="1415" t="s">
        <v>19</v>
      </c>
      <c r="X412" s="1553"/>
      <c r="Y412" s="1365" t="s">
        <v>10</v>
      </c>
      <c r="Z412" s="1553"/>
      <c r="AA412" s="1365" t="s">
        <v>45</v>
      </c>
      <c r="AB412" s="1553"/>
      <c r="AC412" s="1365" t="s">
        <v>10</v>
      </c>
      <c r="AD412" s="1553"/>
      <c r="AE412" s="1365" t="s">
        <v>2188</v>
      </c>
      <c r="AF412" s="1365" t="s">
        <v>24</v>
      </c>
      <c r="AG412" s="1365" t="str">
        <f>IF(X412&gt;=1,(AB412*12+AD412)-(X412*12+Z412)+1,"")</f>
        <v/>
      </c>
      <c r="AH412" s="1367" t="s">
        <v>38</v>
      </c>
      <c r="AI412" s="1489" t="str">
        <f t="shared" ref="AI412" si="391">IFERROR(ROUNDDOWN(ROUND(L410*V412,0)*M410,0)*AG412,"")</f>
        <v/>
      </c>
      <c r="AJ412" s="1547" t="str">
        <f>IFERROR(ROUNDDOWN(ROUND((L410*(V412-AX410)),0)*M410,0)*AG412,"")</f>
        <v/>
      </c>
      <c r="AK412" s="1373"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9"/>
      <c r="AP412" s="1545"/>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5"/>
      <c r="B413" s="1419"/>
      <c r="C413" s="1420"/>
      <c r="D413" s="1420"/>
      <c r="E413" s="1420"/>
      <c r="F413" s="1421"/>
      <c r="G413" s="1269"/>
      <c r="H413" s="1269"/>
      <c r="I413" s="1269"/>
      <c r="J413" s="1424"/>
      <c r="K413" s="1269"/>
      <c r="L413" s="1455"/>
      <c r="M413" s="1464"/>
      <c r="N413" s="662" t="str">
        <f>IF('別紙様式2-2（４・５月分）'!Q313="","",'別紙様式2-2（４・５月分）'!Q313)</f>
        <v/>
      </c>
      <c r="O413" s="1428"/>
      <c r="P413" s="1402"/>
      <c r="Q413" s="1461"/>
      <c r="R413" s="1406"/>
      <c r="S413" s="1408"/>
      <c r="T413" s="1410"/>
      <c r="U413" s="1558"/>
      <c r="V413" s="1414"/>
      <c r="W413" s="1416"/>
      <c r="X413" s="1554"/>
      <c r="Y413" s="1366"/>
      <c r="Z413" s="1554"/>
      <c r="AA413" s="1366"/>
      <c r="AB413" s="1554"/>
      <c r="AC413" s="1366"/>
      <c r="AD413" s="1554"/>
      <c r="AE413" s="1366"/>
      <c r="AF413" s="1366"/>
      <c r="AG413" s="1366"/>
      <c r="AH413" s="1368"/>
      <c r="AI413" s="1490"/>
      <c r="AJ413" s="1548"/>
      <c r="AK413" s="1374"/>
      <c r="AL413" s="1550"/>
      <c r="AM413" s="1552"/>
      <c r="AN413" s="1544"/>
      <c r="AO413" s="1530"/>
      <c r="AP413" s="1546"/>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2:AV53"/>
    <mergeCell ref="AV48:AV49"/>
    <mergeCell ref="AT47:AT48"/>
    <mergeCell ref="AW43:AW44"/>
    <mergeCell ref="AT267:AT268"/>
    <mergeCell ref="AO20:AO21"/>
    <mergeCell ref="AD20:AD21"/>
    <mergeCell ref="P18:R19"/>
    <mergeCell ref="S18:S19"/>
    <mergeCell ref="T18:T1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20:AV21"/>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P18:AP19"/>
    <mergeCell ref="AQ18:AQ19"/>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A22:AA23"/>
    <mergeCell ref="AB22:AB23"/>
    <mergeCell ref="AC22:AC23"/>
    <mergeCell ref="AD22:AD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AL84:AL85"/>
    <mergeCell ref="AM84:AM85"/>
    <mergeCell ref="AN84:AN85"/>
    <mergeCell ref="AO84:AO85"/>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Q92:AQ93"/>
    <mergeCell ref="AR92:AR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AV96:AV97"/>
    <mergeCell ref="AV86:AV87"/>
    <mergeCell ref="N87:N88"/>
    <mergeCell ref="P88:P89"/>
    <mergeCell ref="Q88:Q89"/>
    <mergeCell ref="R88:R89"/>
    <mergeCell ref="S88:S89"/>
    <mergeCell ref="T88:T89"/>
    <mergeCell ref="U88:U89"/>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X92:X93"/>
    <mergeCell ref="Y92:Y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W79:AW80"/>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02:AX405"/>
    <mergeCell ref="AX366:AX369"/>
    <mergeCell ref="AX330:AX333"/>
    <mergeCell ref="AX294:AX297"/>
    <mergeCell ref="AX258:AX261"/>
    <mergeCell ref="AX222:AX225"/>
    <mergeCell ref="AX186:AX189"/>
    <mergeCell ref="AX150:AX153"/>
    <mergeCell ref="AX114:AX117"/>
    <mergeCell ref="AX78:AX81"/>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71" priority="70">
      <formula>AV14=""</formula>
    </cfRule>
  </conditionalFormatting>
  <conditionalFormatting sqref="V16:V413">
    <cfRule type="expression" dxfId="70" priority="3">
      <formula>AND(T16="区分変更後の算定予定",U16&lt;&gt;"",V16&lt;V14)</formula>
    </cfRule>
  </conditionalFormatting>
  <conditionalFormatting sqref="W14:AH413">
    <cfRule type="expression" dxfId="69" priority="69">
      <formula>OR($U14="",$U14=" ")</formula>
    </cfRule>
  </conditionalFormatting>
  <conditionalFormatting sqref="AB16:AB413 AD16:AD413">
    <cfRule type="expression" dxfId="68" priority="2">
      <formula>AND($T16="区分変更後の算定予定",OR($AB16&lt;&gt;7,$AD16&lt;&gt;3))</formula>
    </cfRule>
  </conditionalFormatting>
  <conditionalFormatting sqref="AN14:AN413">
    <cfRule type="expression" dxfId="67" priority="56">
      <formula>AND($T14="区分変更後の算定予定",$AM14&lt;&gt;"")</formula>
    </cfRule>
  </conditionalFormatting>
  <conditionalFormatting sqref="AO14:AO413">
    <cfRule type="expression" dxfId="66"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65" priority="65">
      <formula>AND(T14="区分変更後の算定予定",OR(U14="新加算Ⅰ",U14="新加算Ⅱ",U14="新加算Ⅲ",U14="新加算Ⅴ（１）",U14="新加算Ⅴ（３）",U14="新加算Ⅴ（８）"))</formula>
    </cfRule>
  </conditionalFormatting>
  <conditionalFormatting sqref="AR11">
    <cfRule type="expression" dxfId="64" priority="18369">
      <formula>$AR$11="○"</formula>
    </cfRule>
  </conditionalFormatting>
  <conditionalFormatting sqref="AR16:AR413">
    <cfRule type="expression" dxfId="63"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62" priority="68">
      <formula>AND(T14="区分変更後の算定予定",OR(U14="新加算Ⅰ",U14="新加算Ⅴ（１）",U14="新加算Ⅴ（２）",U14="新加算Ⅴ（５）",U14="新加算Ⅴ（７）",U14="新加算Ⅴ（10）"))</formula>
    </cfRule>
  </conditionalFormatting>
  <conditionalFormatting sqref="AT11">
    <cfRule type="expression" dxfId="61"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2357</v>
      </c>
      <c r="AJ1" s="1" t="s">
        <v>246</v>
      </c>
      <c r="AM1" s="1" t="s">
        <v>247</v>
      </c>
      <c r="AO1" s="2" t="s">
        <v>256</v>
      </c>
      <c r="AQ1" s="75" t="s">
        <v>2379</v>
      </c>
    </row>
    <row r="2" spans="1:48">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2356</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26.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t="s">
        <v>2295</v>
      </c>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2296</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2024-03-04T13:01:32Z</dcterms:modified>
</cp:coreProperties>
</file>